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TobiasLjung\Documents\Kursfiler-Infocell\Excel\Extramaterial\"/>
    </mc:Choice>
  </mc:AlternateContent>
  <xr:revisionPtr revIDLastSave="0" documentId="13_ncr:1_{D5235CDA-E55F-4778-A0ED-8A569249C57F}" xr6:coauthVersionLast="47" xr6:coauthVersionMax="47" xr10:uidLastSave="{00000000-0000-0000-0000-000000000000}"/>
  <bookViews>
    <workbookView xWindow="-120" yWindow="-120" windowWidth="29040" windowHeight="15990" xr2:uid="{00000000-000D-0000-FFFF-FFFF00000000}"/>
  </bookViews>
  <sheets>
    <sheet name="Översikt" sheetId="1" r:id="rId1"/>
    <sheet name="Kalender" sheetId="2" r:id="rId2"/>
    <sheet name="Gauss" sheetId="3" state="hidden" r:id="rId3"/>
    <sheet name="Helger" sheetId="4" state="hidden" r:id="rId4"/>
  </sheets>
  <definedNames>
    <definedName name="_xlnm.Print_Area" localSheetId="0">Översikt!$A$1:$X$39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Y1" i="2" l="1"/>
  <c r="D1" i="3"/>
  <c r="F1" i="3" s="1"/>
  <c r="B6" i="3" l="1"/>
  <c r="B5" i="3"/>
  <c r="B4" i="3"/>
  <c r="B7" i="3" s="1"/>
  <c r="B8" i="3" l="1"/>
  <c r="B9" i="3" s="1"/>
  <c r="B10" i="3" s="1"/>
  <c r="U39" i="2"/>
  <c r="V39" i="2" s="1"/>
  <c r="X39" i="2" s="1"/>
  <c r="U40" i="2"/>
  <c r="V40" i="2" s="1"/>
  <c r="X40" i="2" s="1"/>
  <c r="U41" i="2"/>
  <c r="V41" i="2" s="1"/>
  <c r="X41" i="2" s="1"/>
  <c r="U42" i="2"/>
  <c r="V42" i="2" s="1"/>
  <c r="X42" i="2" s="1"/>
  <c r="U43" i="2"/>
  <c r="V43" i="2" s="1"/>
  <c r="X43" i="2" s="1"/>
  <c r="U44" i="2"/>
  <c r="V44" i="2" s="1"/>
  <c r="X44" i="2" s="1"/>
  <c r="U45" i="2"/>
  <c r="V45" i="2" s="1"/>
  <c r="X45" i="2" s="1"/>
  <c r="U46" i="2"/>
  <c r="V46" i="2" s="1"/>
  <c r="X46" i="2" s="1"/>
  <c r="U47" i="2"/>
  <c r="V47" i="2" s="1"/>
  <c r="X47" i="2" s="1"/>
  <c r="U48" i="2"/>
  <c r="V48" i="2" s="1"/>
  <c r="X48" i="2" s="1"/>
  <c r="U49" i="2"/>
  <c r="V49" i="2" s="1"/>
  <c r="X49" i="2" s="1"/>
  <c r="U50" i="2"/>
  <c r="V50" i="2" s="1"/>
  <c r="X50" i="2" s="1"/>
  <c r="U51" i="2"/>
  <c r="V51" i="2" s="1"/>
  <c r="X51" i="2" s="1"/>
  <c r="U52" i="2"/>
  <c r="V52" i="2" s="1"/>
  <c r="X52" i="2" s="1"/>
  <c r="U53" i="2"/>
  <c r="V53" i="2" s="1"/>
  <c r="X53" i="2" s="1"/>
  <c r="U54" i="2"/>
  <c r="V54" i="2" s="1"/>
  <c r="X54" i="2" s="1"/>
  <c r="U55" i="2"/>
  <c r="V55" i="2" s="1"/>
  <c r="X55" i="2" s="1"/>
  <c r="U56" i="2"/>
  <c r="V56" i="2" s="1"/>
  <c r="X56" i="2" s="1"/>
  <c r="U57" i="2"/>
  <c r="V57" i="2" s="1"/>
  <c r="X57" i="2" s="1"/>
  <c r="U58" i="2"/>
  <c r="V58" i="2" s="1"/>
  <c r="X58" i="2" s="1"/>
  <c r="U59" i="2"/>
  <c r="V59" i="2" s="1"/>
  <c r="X59" i="2" s="1"/>
  <c r="U60" i="2"/>
  <c r="V60" i="2" s="1"/>
  <c r="X60" i="2" s="1"/>
  <c r="U61" i="2"/>
  <c r="V61" i="2" s="1"/>
  <c r="X61" i="2" s="1"/>
  <c r="U62" i="2"/>
  <c r="V62" i="2" s="1"/>
  <c r="X62" i="2" s="1"/>
  <c r="U63" i="2"/>
  <c r="V63" i="2" s="1"/>
  <c r="X63" i="2" s="1"/>
  <c r="U64" i="2"/>
  <c r="V64" i="2" s="1"/>
  <c r="X64" i="2" s="1"/>
  <c r="U65" i="2"/>
  <c r="V65" i="2" s="1"/>
  <c r="X65" i="2" s="1"/>
  <c r="U66" i="2"/>
  <c r="V66" i="2" s="1"/>
  <c r="X66" i="2" s="1"/>
  <c r="U67" i="2"/>
  <c r="V67" i="2" s="1"/>
  <c r="X67" i="2" s="1"/>
  <c r="U68" i="2"/>
  <c r="V68" i="2" s="1"/>
  <c r="X68" i="2" s="1"/>
  <c r="Q39" i="2"/>
  <c r="R39" i="2" s="1"/>
  <c r="Q40" i="2"/>
  <c r="R40" i="2" s="1"/>
  <c r="Q41" i="2"/>
  <c r="R41" i="2" s="1"/>
  <c r="T41" i="2" s="1"/>
  <c r="Q42" i="2"/>
  <c r="R42" i="2" s="1"/>
  <c r="Q43" i="2"/>
  <c r="R43" i="2" s="1"/>
  <c r="Q44" i="2"/>
  <c r="R44" i="2" s="1"/>
  <c r="T44" i="2" s="1"/>
  <c r="Q45" i="2"/>
  <c r="R45" i="2" s="1"/>
  <c r="T45" i="2" s="1"/>
  <c r="Q46" i="2"/>
  <c r="R46" i="2" s="1"/>
  <c r="T46" i="2" s="1"/>
  <c r="Q47" i="2"/>
  <c r="R47" i="2" s="1"/>
  <c r="T47" i="2" s="1"/>
  <c r="Q48" i="2"/>
  <c r="R48" i="2" s="1"/>
  <c r="T48" i="2" s="1"/>
  <c r="Q49" i="2"/>
  <c r="R49" i="2" s="1"/>
  <c r="T49" i="2" s="1"/>
  <c r="Q50" i="2"/>
  <c r="R50" i="2" s="1"/>
  <c r="T50" i="2" s="1"/>
  <c r="Q51" i="2"/>
  <c r="R51" i="2" s="1"/>
  <c r="T51" i="2" s="1"/>
  <c r="Q52" i="2"/>
  <c r="R52" i="2" s="1"/>
  <c r="T52" i="2" s="1"/>
  <c r="Q53" i="2"/>
  <c r="R53" i="2" s="1"/>
  <c r="T53" i="2" s="1"/>
  <c r="Q54" i="2"/>
  <c r="R54" i="2" s="1"/>
  <c r="T54" i="2" s="1"/>
  <c r="Q55" i="2"/>
  <c r="R55" i="2" s="1"/>
  <c r="T55" i="2" s="1"/>
  <c r="Q56" i="2"/>
  <c r="R56" i="2" s="1"/>
  <c r="T56" i="2" s="1"/>
  <c r="Q57" i="2"/>
  <c r="R57" i="2" s="1"/>
  <c r="T57" i="2" s="1"/>
  <c r="Q58" i="2"/>
  <c r="R58" i="2" s="1"/>
  <c r="T58" i="2" s="1"/>
  <c r="Q59" i="2"/>
  <c r="R59" i="2" s="1"/>
  <c r="T59" i="2" s="1"/>
  <c r="Q60" i="2"/>
  <c r="R60" i="2" s="1"/>
  <c r="T60" i="2" s="1"/>
  <c r="Q61" i="2"/>
  <c r="R61" i="2" s="1"/>
  <c r="T61" i="2" s="1"/>
  <c r="Q62" i="2"/>
  <c r="R62" i="2" s="1"/>
  <c r="T62" i="2" s="1"/>
  <c r="Q63" i="2"/>
  <c r="R63" i="2" s="1"/>
  <c r="T63" i="2" s="1"/>
  <c r="Q64" i="2"/>
  <c r="R64" i="2" s="1"/>
  <c r="T64" i="2" s="1"/>
  <c r="Q65" i="2"/>
  <c r="R65" i="2" s="1"/>
  <c r="T65" i="2" s="1"/>
  <c r="Q66" i="2"/>
  <c r="R66" i="2" s="1"/>
  <c r="T66" i="2" s="1"/>
  <c r="Q67" i="2"/>
  <c r="R67" i="2" s="1"/>
  <c r="T67" i="2" s="1"/>
  <c r="M39" i="2"/>
  <c r="N39" i="2" s="1"/>
  <c r="P39" i="2" s="1"/>
  <c r="M40" i="2"/>
  <c r="N40" i="2" s="1"/>
  <c r="P40" i="2" s="1"/>
  <c r="M41" i="2"/>
  <c r="N41" i="2" s="1"/>
  <c r="P41" i="2" s="1"/>
  <c r="M42" i="2"/>
  <c r="N42" i="2" s="1"/>
  <c r="P42" i="2" s="1"/>
  <c r="M43" i="2"/>
  <c r="N43" i="2" s="1"/>
  <c r="P43" i="2" s="1"/>
  <c r="M44" i="2"/>
  <c r="N44" i="2" s="1"/>
  <c r="P44" i="2" s="1"/>
  <c r="M45" i="2"/>
  <c r="N45" i="2" s="1"/>
  <c r="P45" i="2" s="1"/>
  <c r="M46" i="2"/>
  <c r="N46" i="2" s="1"/>
  <c r="P46" i="2" s="1"/>
  <c r="M47" i="2"/>
  <c r="N47" i="2" s="1"/>
  <c r="P47" i="2" s="1"/>
  <c r="M48" i="2"/>
  <c r="N48" i="2" s="1"/>
  <c r="P48" i="2" s="1"/>
  <c r="M49" i="2"/>
  <c r="N49" i="2" s="1"/>
  <c r="P49" i="2" s="1"/>
  <c r="M50" i="2"/>
  <c r="N50" i="2" s="1"/>
  <c r="P50" i="2" s="1"/>
  <c r="M51" i="2"/>
  <c r="N51" i="2" s="1"/>
  <c r="P51" i="2" s="1"/>
  <c r="M52" i="2"/>
  <c r="N52" i="2" s="1"/>
  <c r="P52" i="2" s="1"/>
  <c r="M53" i="2"/>
  <c r="N53" i="2" s="1"/>
  <c r="P53" i="2" s="1"/>
  <c r="M54" i="2"/>
  <c r="N54" i="2" s="1"/>
  <c r="P54" i="2" s="1"/>
  <c r="M55" i="2"/>
  <c r="N55" i="2" s="1"/>
  <c r="P55" i="2" s="1"/>
  <c r="M56" i="2"/>
  <c r="N56" i="2" s="1"/>
  <c r="P56" i="2" s="1"/>
  <c r="M57" i="2"/>
  <c r="N57" i="2" s="1"/>
  <c r="P57" i="2" s="1"/>
  <c r="M58" i="2"/>
  <c r="N58" i="2" s="1"/>
  <c r="P58" i="2" s="1"/>
  <c r="M59" i="2"/>
  <c r="N59" i="2" s="1"/>
  <c r="P59" i="2" s="1"/>
  <c r="M60" i="2"/>
  <c r="N60" i="2" s="1"/>
  <c r="P60" i="2" s="1"/>
  <c r="M61" i="2"/>
  <c r="N61" i="2" s="1"/>
  <c r="P61" i="2" s="1"/>
  <c r="M62" i="2"/>
  <c r="N62" i="2" s="1"/>
  <c r="P62" i="2" s="1"/>
  <c r="M63" i="2"/>
  <c r="N63" i="2" s="1"/>
  <c r="P63" i="2" s="1"/>
  <c r="M64" i="2"/>
  <c r="N64" i="2" s="1"/>
  <c r="P64" i="2" s="1"/>
  <c r="M65" i="2"/>
  <c r="N65" i="2" s="1"/>
  <c r="P65" i="2" s="1"/>
  <c r="M66" i="2"/>
  <c r="N66" i="2" s="1"/>
  <c r="P66" i="2" s="1"/>
  <c r="M67" i="2"/>
  <c r="N67" i="2" s="1"/>
  <c r="P67" i="2" s="1"/>
  <c r="M68" i="2"/>
  <c r="N68" i="2" s="1"/>
  <c r="I39" i="2"/>
  <c r="J39" i="2" s="1"/>
  <c r="L39" i="2" s="1"/>
  <c r="I40" i="2"/>
  <c r="J40" i="2" s="1"/>
  <c r="L40" i="2" s="1"/>
  <c r="I41" i="2"/>
  <c r="J41" i="2" s="1"/>
  <c r="L41" i="2" s="1"/>
  <c r="I42" i="2"/>
  <c r="J42" i="2" s="1"/>
  <c r="L42" i="2" s="1"/>
  <c r="I43" i="2"/>
  <c r="J43" i="2" s="1"/>
  <c r="L43" i="2" s="1"/>
  <c r="I44" i="2"/>
  <c r="J44" i="2" s="1"/>
  <c r="L44" i="2" s="1"/>
  <c r="I45" i="2"/>
  <c r="J45" i="2" s="1"/>
  <c r="L45" i="2" s="1"/>
  <c r="I46" i="2"/>
  <c r="J46" i="2" s="1"/>
  <c r="L46" i="2" s="1"/>
  <c r="I47" i="2"/>
  <c r="J47" i="2" s="1"/>
  <c r="L47" i="2" s="1"/>
  <c r="I48" i="2"/>
  <c r="J48" i="2" s="1"/>
  <c r="L48" i="2" s="1"/>
  <c r="I49" i="2"/>
  <c r="J49" i="2" s="1"/>
  <c r="L49" i="2" s="1"/>
  <c r="I50" i="2"/>
  <c r="J50" i="2" s="1"/>
  <c r="L50" i="2" s="1"/>
  <c r="I51" i="2"/>
  <c r="J51" i="2" s="1"/>
  <c r="L51" i="2" s="1"/>
  <c r="I52" i="2"/>
  <c r="J52" i="2" s="1"/>
  <c r="L52" i="2" s="1"/>
  <c r="I53" i="2"/>
  <c r="J53" i="2" s="1"/>
  <c r="L53" i="2" s="1"/>
  <c r="I54" i="2"/>
  <c r="J54" i="2" s="1"/>
  <c r="L54" i="2" s="1"/>
  <c r="I55" i="2"/>
  <c r="J55" i="2" s="1"/>
  <c r="L55" i="2" s="1"/>
  <c r="I56" i="2"/>
  <c r="J56" i="2" s="1"/>
  <c r="L56" i="2" s="1"/>
  <c r="I57" i="2"/>
  <c r="J57" i="2" s="1"/>
  <c r="L57" i="2" s="1"/>
  <c r="I58" i="2"/>
  <c r="J58" i="2" s="1"/>
  <c r="L58" i="2" s="1"/>
  <c r="I59" i="2"/>
  <c r="J59" i="2" s="1"/>
  <c r="L59" i="2" s="1"/>
  <c r="I60" i="2"/>
  <c r="J60" i="2" s="1"/>
  <c r="L60" i="2" s="1"/>
  <c r="I61" i="2"/>
  <c r="J61" i="2" s="1"/>
  <c r="L61" i="2" s="1"/>
  <c r="I62" i="2"/>
  <c r="J62" i="2" s="1"/>
  <c r="L62" i="2" s="1"/>
  <c r="I63" i="2"/>
  <c r="J63" i="2" s="1"/>
  <c r="L63" i="2" s="1"/>
  <c r="I64" i="2"/>
  <c r="J64" i="2" s="1"/>
  <c r="L64" i="2" s="1"/>
  <c r="I65" i="2"/>
  <c r="J65" i="2" s="1"/>
  <c r="L65" i="2" s="1"/>
  <c r="I66" i="2"/>
  <c r="J66" i="2" s="1"/>
  <c r="L66" i="2" s="1"/>
  <c r="I67" i="2"/>
  <c r="J67" i="2" s="1"/>
  <c r="L67" i="2" s="1"/>
  <c r="E39" i="2"/>
  <c r="F39" i="2" s="1"/>
  <c r="H39" i="2" s="1"/>
  <c r="E40" i="2"/>
  <c r="F40" i="2" s="1"/>
  <c r="H40" i="2" s="1"/>
  <c r="E41" i="2"/>
  <c r="F41" i="2" s="1"/>
  <c r="H41" i="2" s="1"/>
  <c r="E42" i="2"/>
  <c r="F42" i="2" s="1"/>
  <c r="H42" i="2" s="1"/>
  <c r="E43" i="2"/>
  <c r="F43" i="2" s="1"/>
  <c r="H43" i="2" s="1"/>
  <c r="E44" i="2"/>
  <c r="F44" i="2" s="1"/>
  <c r="H44" i="2" s="1"/>
  <c r="E45" i="2"/>
  <c r="F45" i="2" s="1"/>
  <c r="H45" i="2" s="1"/>
  <c r="E46" i="2"/>
  <c r="F46" i="2" s="1"/>
  <c r="H46" i="2" s="1"/>
  <c r="E47" i="2"/>
  <c r="F47" i="2" s="1"/>
  <c r="H47" i="2" s="1"/>
  <c r="E48" i="2"/>
  <c r="F48" i="2" s="1"/>
  <c r="H48" i="2" s="1"/>
  <c r="E49" i="2"/>
  <c r="F49" i="2" s="1"/>
  <c r="H49" i="2" s="1"/>
  <c r="E50" i="2"/>
  <c r="F50" i="2" s="1"/>
  <c r="H50" i="2" s="1"/>
  <c r="E51" i="2"/>
  <c r="F51" i="2" s="1"/>
  <c r="H51" i="2" s="1"/>
  <c r="E52" i="2"/>
  <c r="F52" i="2" s="1"/>
  <c r="H52" i="2" s="1"/>
  <c r="E53" i="2"/>
  <c r="F53" i="2" s="1"/>
  <c r="H53" i="2" s="1"/>
  <c r="E54" i="2"/>
  <c r="F54" i="2" s="1"/>
  <c r="H54" i="2" s="1"/>
  <c r="E55" i="2"/>
  <c r="F55" i="2" s="1"/>
  <c r="H55" i="2" s="1"/>
  <c r="E56" i="2"/>
  <c r="F56" i="2" s="1"/>
  <c r="H56" i="2" s="1"/>
  <c r="E57" i="2"/>
  <c r="F57" i="2" s="1"/>
  <c r="H57" i="2" s="1"/>
  <c r="E58" i="2"/>
  <c r="F58" i="2" s="1"/>
  <c r="H58" i="2" s="1"/>
  <c r="E59" i="2"/>
  <c r="F59" i="2" s="1"/>
  <c r="H59" i="2" s="1"/>
  <c r="E60" i="2"/>
  <c r="F60" i="2" s="1"/>
  <c r="H60" i="2" s="1"/>
  <c r="E61" i="2"/>
  <c r="F61" i="2" s="1"/>
  <c r="H61" i="2" s="1"/>
  <c r="E62" i="2"/>
  <c r="F62" i="2" s="1"/>
  <c r="H62" i="2" s="1"/>
  <c r="E63" i="2"/>
  <c r="F63" i="2" s="1"/>
  <c r="H63" i="2" s="1"/>
  <c r="E64" i="2"/>
  <c r="F64" i="2" s="1"/>
  <c r="H64" i="2" s="1"/>
  <c r="E65" i="2"/>
  <c r="F65" i="2" s="1"/>
  <c r="H65" i="2" s="1"/>
  <c r="E66" i="2"/>
  <c r="F66" i="2" s="1"/>
  <c r="H66" i="2" s="1"/>
  <c r="E67" i="2"/>
  <c r="F67" i="2" s="1"/>
  <c r="H67" i="2" s="1"/>
  <c r="E68" i="2"/>
  <c r="F68" i="2" s="1"/>
  <c r="H68" i="2" s="1"/>
  <c r="U38" i="2"/>
  <c r="V38" i="2" s="1"/>
  <c r="X38" i="2" s="1"/>
  <c r="Q38" i="2"/>
  <c r="R38" i="2" s="1"/>
  <c r="M38" i="2"/>
  <c r="N38" i="2" s="1"/>
  <c r="P38" i="2" s="1"/>
  <c r="I38" i="2"/>
  <c r="J38" i="2" s="1"/>
  <c r="L38" i="2" s="1"/>
  <c r="E38" i="2"/>
  <c r="F38" i="2" s="1"/>
  <c r="H38" i="2" s="1"/>
  <c r="A39" i="2"/>
  <c r="B39" i="2" s="1"/>
  <c r="D39" i="2" s="1"/>
  <c r="A40" i="2"/>
  <c r="B40" i="2" s="1"/>
  <c r="D40" i="2" s="1"/>
  <c r="A41" i="2"/>
  <c r="B41" i="2" s="1"/>
  <c r="D41" i="2" s="1"/>
  <c r="A42" i="2"/>
  <c r="B42" i="2" s="1"/>
  <c r="D42" i="2" s="1"/>
  <c r="A43" i="2"/>
  <c r="B43" i="2" s="1"/>
  <c r="D43" i="2" s="1"/>
  <c r="A44" i="2"/>
  <c r="B44" i="2" s="1"/>
  <c r="D44" i="2" s="1"/>
  <c r="A45" i="2"/>
  <c r="B45" i="2" s="1"/>
  <c r="D45" i="2" s="1"/>
  <c r="A46" i="2"/>
  <c r="B46" i="2" s="1"/>
  <c r="D46" i="2" s="1"/>
  <c r="A47" i="2"/>
  <c r="B47" i="2" s="1"/>
  <c r="D47" i="2" s="1"/>
  <c r="A48" i="2"/>
  <c r="B48" i="2" s="1"/>
  <c r="D48" i="2" s="1"/>
  <c r="A49" i="2"/>
  <c r="B49" i="2" s="1"/>
  <c r="D49" i="2" s="1"/>
  <c r="A50" i="2"/>
  <c r="B50" i="2" s="1"/>
  <c r="D50" i="2" s="1"/>
  <c r="A51" i="2"/>
  <c r="B51" i="2" s="1"/>
  <c r="D51" i="2" s="1"/>
  <c r="A52" i="2"/>
  <c r="B52" i="2" s="1"/>
  <c r="D52" i="2" s="1"/>
  <c r="A53" i="2"/>
  <c r="B53" i="2" s="1"/>
  <c r="D53" i="2" s="1"/>
  <c r="A54" i="2"/>
  <c r="B54" i="2" s="1"/>
  <c r="D54" i="2" s="1"/>
  <c r="A55" i="2"/>
  <c r="B55" i="2" s="1"/>
  <c r="D55" i="2" s="1"/>
  <c r="A56" i="2"/>
  <c r="B56" i="2" s="1"/>
  <c r="D56" i="2" s="1"/>
  <c r="A57" i="2"/>
  <c r="B57" i="2" s="1"/>
  <c r="D57" i="2" s="1"/>
  <c r="A58" i="2"/>
  <c r="B58" i="2" s="1"/>
  <c r="D58" i="2" s="1"/>
  <c r="A59" i="2"/>
  <c r="B59" i="2" s="1"/>
  <c r="D59" i="2" s="1"/>
  <c r="A60" i="2"/>
  <c r="B60" i="2" s="1"/>
  <c r="D60" i="2" s="1"/>
  <c r="A61" i="2"/>
  <c r="B61" i="2" s="1"/>
  <c r="D61" i="2" s="1"/>
  <c r="A62" i="2"/>
  <c r="B62" i="2" s="1"/>
  <c r="D62" i="2" s="1"/>
  <c r="A63" i="2"/>
  <c r="B63" i="2" s="1"/>
  <c r="D63" i="2" s="1"/>
  <c r="A64" i="2"/>
  <c r="B64" i="2" s="1"/>
  <c r="D64" i="2" s="1"/>
  <c r="A65" i="2"/>
  <c r="B65" i="2" s="1"/>
  <c r="D65" i="2" s="1"/>
  <c r="A66" i="2"/>
  <c r="B66" i="2" s="1"/>
  <c r="D66" i="2" s="1"/>
  <c r="A67" i="2"/>
  <c r="B67" i="2" s="1"/>
  <c r="D67" i="2" s="1"/>
  <c r="A68" i="2"/>
  <c r="B68" i="2" s="1"/>
  <c r="D68" i="2" s="1"/>
  <c r="A38" i="2"/>
  <c r="B38" i="2" s="1"/>
  <c r="A10" i="2"/>
  <c r="B10" i="2" s="1"/>
  <c r="D10" i="2" s="1"/>
  <c r="A11" i="2"/>
  <c r="B11" i="2" s="1"/>
  <c r="D11" i="2" s="1"/>
  <c r="A12" i="2"/>
  <c r="B12" i="2" s="1"/>
  <c r="D12" i="2" s="1"/>
  <c r="A13" i="2"/>
  <c r="B13" i="2" s="1"/>
  <c r="D13" i="2" s="1"/>
  <c r="A14" i="2"/>
  <c r="B14" i="2" s="1"/>
  <c r="D14" i="2" s="1"/>
  <c r="A15" i="2"/>
  <c r="B15" i="2" s="1"/>
  <c r="D15" i="2" s="1"/>
  <c r="A16" i="2"/>
  <c r="B16" i="2" s="1"/>
  <c r="D16" i="2" s="1"/>
  <c r="A17" i="2"/>
  <c r="B17" i="2" s="1"/>
  <c r="D17" i="2" s="1"/>
  <c r="A18" i="2"/>
  <c r="B18" i="2" s="1"/>
  <c r="D18" i="2" s="1"/>
  <c r="A19" i="2"/>
  <c r="B19" i="2" s="1"/>
  <c r="D19" i="2" s="1"/>
  <c r="A20" i="2"/>
  <c r="B20" i="2" s="1"/>
  <c r="D20" i="2" s="1"/>
  <c r="A21" i="2"/>
  <c r="B21" i="2" s="1"/>
  <c r="D21" i="2" s="1"/>
  <c r="A22" i="2"/>
  <c r="B22" i="2" s="1"/>
  <c r="D22" i="2" s="1"/>
  <c r="A23" i="2"/>
  <c r="B23" i="2" s="1"/>
  <c r="D23" i="2" s="1"/>
  <c r="A24" i="2"/>
  <c r="B24" i="2" s="1"/>
  <c r="D24" i="2" s="1"/>
  <c r="A25" i="2"/>
  <c r="B25" i="2" s="1"/>
  <c r="D25" i="2" s="1"/>
  <c r="A26" i="2"/>
  <c r="B26" i="2" s="1"/>
  <c r="D26" i="2" s="1"/>
  <c r="A27" i="2"/>
  <c r="B27" i="2" s="1"/>
  <c r="D27" i="2" s="1"/>
  <c r="A28" i="2"/>
  <c r="B28" i="2" s="1"/>
  <c r="D28" i="2" s="1"/>
  <c r="A29" i="2"/>
  <c r="B29" i="2" s="1"/>
  <c r="D29" i="2" s="1"/>
  <c r="A30" i="2"/>
  <c r="B30" i="2" s="1"/>
  <c r="D30" i="2" s="1"/>
  <c r="A31" i="2"/>
  <c r="B31" i="2" s="1"/>
  <c r="D31" i="2" s="1"/>
  <c r="A32" i="2"/>
  <c r="B32" i="2" s="1"/>
  <c r="D32" i="2" s="1"/>
  <c r="A33" i="2"/>
  <c r="B33" i="2" s="1"/>
  <c r="D33" i="2" s="1"/>
  <c r="U4" i="2"/>
  <c r="W4" i="2" s="1"/>
  <c r="U5" i="2"/>
  <c r="W5" i="2" s="1"/>
  <c r="U6" i="2"/>
  <c r="W6" i="2" s="1"/>
  <c r="U7" i="2"/>
  <c r="W7" i="2" s="1"/>
  <c r="U8" i="2"/>
  <c r="U9" i="2"/>
  <c r="W9" i="2" s="1"/>
  <c r="U10" i="2"/>
  <c r="W10" i="2" s="1"/>
  <c r="U11" i="2"/>
  <c r="W11" i="2" s="1"/>
  <c r="U12" i="2"/>
  <c r="W12" i="2" s="1"/>
  <c r="U13" i="2"/>
  <c r="W13" i="2" s="1"/>
  <c r="U14" i="2"/>
  <c r="W14" i="2" s="1"/>
  <c r="U15" i="2"/>
  <c r="W15" i="2" s="1"/>
  <c r="U16" i="2"/>
  <c r="W16" i="2" s="1"/>
  <c r="U17" i="2"/>
  <c r="W17" i="2" s="1"/>
  <c r="U18" i="2"/>
  <c r="W18" i="2" s="1"/>
  <c r="U19" i="2"/>
  <c r="U20" i="2"/>
  <c r="U21" i="2"/>
  <c r="U22" i="2"/>
  <c r="U23" i="2"/>
  <c r="U24" i="2"/>
  <c r="U25" i="2"/>
  <c r="U26" i="2"/>
  <c r="U27" i="2"/>
  <c r="U28" i="2"/>
  <c r="U29" i="2"/>
  <c r="U30" i="2"/>
  <c r="U31" i="2"/>
  <c r="U32" i="2"/>
  <c r="U3" i="2"/>
  <c r="W3" i="2" s="1"/>
  <c r="Q4" i="2"/>
  <c r="S4" i="2" s="1"/>
  <c r="Q5" i="2"/>
  <c r="S5" i="2" s="1"/>
  <c r="Q6" i="2"/>
  <c r="S6" i="2" s="1"/>
  <c r="Q7" i="2"/>
  <c r="S7" i="2" s="1"/>
  <c r="Q8" i="2"/>
  <c r="S8" i="2" s="1"/>
  <c r="Q9" i="2"/>
  <c r="S9" i="2" s="1"/>
  <c r="Q10" i="2"/>
  <c r="S10" i="2" s="1"/>
  <c r="Q11" i="2"/>
  <c r="S11" i="2" s="1"/>
  <c r="Q12" i="2"/>
  <c r="S12" i="2" s="1"/>
  <c r="Q13" i="2"/>
  <c r="S13" i="2" s="1"/>
  <c r="Q14" i="2"/>
  <c r="S14" i="2" s="1"/>
  <c r="Q15" i="2"/>
  <c r="S15" i="2" s="1"/>
  <c r="Q16" i="2"/>
  <c r="S16" i="2" s="1"/>
  <c r="Q17" i="2"/>
  <c r="S17" i="2" s="1"/>
  <c r="Q18" i="2"/>
  <c r="S18" i="2" s="1"/>
  <c r="Q19" i="2"/>
  <c r="S19" i="2" s="1"/>
  <c r="Q20" i="2"/>
  <c r="S20" i="2" s="1"/>
  <c r="Q21" i="2"/>
  <c r="S21" i="2" s="1"/>
  <c r="Q22" i="2"/>
  <c r="S22" i="2" s="1"/>
  <c r="Q23" i="2"/>
  <c r="S23" i="2" s="1"/>
  <c r="Q24" i="2"/>
  <c r="S24" i="2" s="1"/>
  <c r="Q25" i="2"/>
  <c r="S25" i="2" s="1"/>
  <c r="Q26" i="2"/>
  <c r="S26" i="2" s="1"/>
  <c r="Q27" i="2"/>
  <c r="S27" i="2" s="1"/>
  <c r="Q28" i="2"/>
  <c r="S28" i="2" s="1"/>
  <c r="Q29" i="2"/>
  <c r="S29" i="2" s="1"/>
  <c r="Q30" i="2"/>
  <c r="S30" i="2" s="1"/>
  <c r="Q31" i="2"/>
  <c r="S31" i="2" s="1"/>
  <c r="Q32" i="2"/>
  <c r="S32" i="2" s="1"/>
  <c r="Q33" i="2"/>
  <c r="S33" i="2" s="1"/>
  <c r="Q3" i="2"/>
  <c r="R3" i="2" s="1"/>
  <c r="T3" i="2" s="1"/>
  <c r="M4" i="2"/>
  <c r="O4" i="2" s="1"/>
  <c r="M5" i="2"/>
  <c r="O5" i="2" s="1"/>
  <c r="M6" i="2"/>
  <c r="O6" i="2" s="1"/>
  <c r="M7" i="2"/>
  <c r="O7" i="2" s="1"/>
  <c r="M8" i="2"/>
  <c r="O8" i="2" s="1"/>
  <c r="M9" i="2"/>
  <c r="O9" i="2" s="1"/>
  <c r="M10" i="2"/>
  <c r="O10" i="2" s="1"/>
  <c r="M11" i="2"/>
  <c r="O11" i="2" s="1"/>
  <c r="M12" i="2"/>
  <c r="O12" i="2" s="1"/>
  <c r="M13" i="2"/>
  <c r="O13" i="2" s="1"/>
  <c r="M14" i="2"/>
  <c r="O14" i="2" s="1"/>
  <c r="M15" i="2"/>
  <c r="O15" i="2" s="1"/>
  <c r="M16" i="2"/>
  <c r="O16" i="2" s="1"/>
  <c r="M17" i="2"/>
  <c r="O17" i="2" s="1"/>
  <c r="M18" i="2"/>
  <c r="O18" i="2" s="1"/>
  <c r="M19" i="2"/>
  <c r="O19" i="2" s="1"/>
  <c r="M20" i="2"/>
  <c r="O20" i="2" s="1"/>
  <c r="M21" i="2"/>
  <c r="O21" i="2" s="1"/>
  <c r="M22" i="2"/>
  <c r="O22" i="2" s="1"/>
  <c r="M23" i="2"/>
  <c r="O23" i="2" s="1"/>
  <c r="M24" i="2"/>
  <c r="O24" i="2" s="1"/>
  <c r="M25" i="2"/>
  <c r="M26" i="2"/>
  <c r="O26" i="2" s="1"/>
  <c r="M27" i="2"/>
  <c r="O27" i="2" s="1"/>
  <c r="M28" i="2"/>
  <c r="O28" i="2" s="1"/>
  <c r="M29" i="2"/>
  <c r="M30" i="2"/>
  <c r="M31" i="2"/>
  <c r="M32" i="2"/>
  <c r="M3" i="2"/>
  <c r="O3" i="2" s="1"/>
  <c r="I4" i="2"/>
  <c r="J4" i="2" s="1"/>
  <c r="L4" i="2" s="1"/>
  <c r="I5" i="2"/>
  <c r="J5" i="2" s="1"/>
  <c r="L5" i="2" s="1"/>
  <c r="I6" i="2"/>
  <c r="J6" i="2" s="1"/>
  <c r="L6" i="2" s="1"/>
  <c r="I7" i="2"/>
  <c r="J7" i="2" s="1"/>
  <c r="L7" i="2" s="1"/>
  <c r="I8" i="2"/>
  <c r="J8" i="2" s="1"/>
  <c r="L8" i="2" s="1"/>
  <c r="I9" i="2"/>
  <c r="J9" i="2" s="1"/>
  <c r="L9" i="2" s="1"/>
  <c r="I10" i="2"/>
  <c r="J10" i="2" s="1"/>
  <c r="L10" i="2" s="1"/>
  <c r="I11" i="2"/>
  <c r="J11" i="2" s="1"/>
  <c r="L11" i="2" s="1"/>
  <c r="I12" i="2"/>
  <c r="J12" i="2" s="1"/>
  <c r="L12" i="2" s="1"/>
  <c r="I13" i="2"/>
  <c r="J13" i="2" s="1"/>
  <c r="L13" i="2" s="1"/>
  <c r="I14" i="2"/>
  <c r="J14" i="2" s="1"/>
  <c r="L14" i="2" s="1"/>
  <c r="I15" i="2"/>
  <c r="J15" i="2" s="1"/>
  <c r="L15" i="2" s="1"/>
  <c r="I16" i="2"/>
  <c r="J16" i="2" s="1"/>
  <c r="L16" i="2" s="1"/>
  <c r="I17" i="2"/>
  <c r="J17" i="2" s="1"/>
  <c r="L17" i="2" s="1"/>
  <c r="I18" i="2"/>
  <c r="I19" i="2"/>
  <c r="I20" i="2"/>
  <c r="I21" i="2"/>
  <c r="I22" i="2"/>
  <c r="I23" i="2"/>
  <c r="I24" i="2"/>
  <c r="K24" i="2" s="1"/>
  <c r="I25" i="2"/>
  <c r="K25" i="2" s="1"/>
  <c r="I26" i="2"/>
  <c r="K26" i="2" s="1"/>
  <c r="I27" i="2"/>
  <c r="K27" i="2" s="1"/>
  <c r="I28" i="2"/>
  <c r="K28" i="2" s="1"/>
  <c r="I29" i="2"/>
  <c r="K29" i="2" s="1"/>
  <c r="I30" i="2"/>
  <c r="K30" i="2" s="1"/>
  <c r="I31" i="2"/>
  <c r="K31" i="2" s="1"/>
  <c r="I32" i="2"/>
  <c r="K32" i="2" s="1"/>
  <c r="I33" i="2"/>
  <c r="K33" i="2" s="1"/>
  <c r="I3" i="2"/>
  <c r="J3" i="2" s="1"/>
  <c r="L3" i="2" s="1"/>
  <c r="P68" i="2" l="1"/>
  <c r="O68" i="2"/>
  <c r="T42" i="2"/>
  <c r="S42" i="2"/>
  <c r="S41" i="2"/>
  <c r="T40" i="2"/>
  <c r="S40" i="2"/>
  <c r="T39" i="2"/>
  <c r="S39" i="2"/>
  <c r="T38" i="2"/>
  <c r="S38" i="2"/>
  <c r="T43" i="2"/>
  <c r="S43" i="2"/>
  <c r="V29" i="2"/>
  <c r="X29" i="2" s="1"/>
  <c r="V28" i="2"/>
  <c r="V27" i="2"/>
  <c r="W27" i="2" s="1"/>
  <c r="V22" i="2"/>
  <c r="W22" i="2" s="1"/>
  <c r="V19" i="2"/>
  <c r="X19" i="2" s="1"/>
  <c r="W19" i="2"/>
  <c r="V21" i="2"/>
  <c r="W21" i="2" s="1"/>
  <c r="V20" i="2"/>
  <c r="X20" i="2" s="1"/>
  <c r="W20" i="2"/>
  <c r="V31" i="2"/>
  <c r="X31" i="2" s="1"/>
  <c r="V26" i="2"/>
  <c r="W26" i="2" s="1"/>
  <c r="V25" i="2"/>
  <c r="W25" i="2" s="1"/>
  <c r="V32" i="2"/>
  <c r="X32" i="2" s="1"/>
  <c r="V30" i="2"/>
  <c r="X30" i="2" s="1"/>
  <c r="V24" i="2"/>
  <c r="W24" i="2" s="1"/>
  <c r="V23" i="2"/>
  <c r="W23" i="2" s="1"/>
  <c r="V10" i="2"/>
  <c r="X10" i="2" s="1"/>
  <c r="V7" i="2"/>
  <c r="X7" i="2" s="1"/>
  <c r="V18" i="2"/>
  <c r="X18" i="2" s="1"/>
  <c r="V6" i="2"/>
  <c r="X6" i="2" s="1"/>
  <c r="V17" i="2"/>
  <c r="X17" i="2" s="1"/>
  <c r="V5" i="2"/>
  <c r="X5" i="2" s="1"/>
  <c r="V16" i="2"/>
  <c r="X16" i="2" s="1"/>
  <c r="V4" i="2"/>
  <c r="X4" i="2" s="1"/>
  <c r="V9" i="2"/>
  <c r="X9" i="2" s="1"/>
  <c r="V8" i="2"/>
  <c r="X8" i="2" s="1"/>
  <c r="V15" i="2"/>
  <c r="X15" i="2" s="1"/>
  <c r="V14" i="2"/>
  <c r="X14" i="2" s="1"/>
  <c r="V13" i="2"/>
  <c r="X13" i="2" s="1"/>
  <c r="V12" i="2"/>
  <c r="X12" i="2" s="1"/>
  <c r="V11" i="2"/>
  <c r="X11" i="2" s="1"/>
  <c r="V3" i="2"/>
  <c r="X3" i="2" s="1"/>
  <c r="R26" i="2"/>
  <c r="T26" i="2" s="1"/>
  <c r="R22" i="2"/>
  <c r="T22" i="2" s="1"/>
  <c r="R10" i="2"/>
  <c r="T10" i="2" s="1"/>
  <c r="R16" i="2"/>
  <c r="T16" i="2" s="1"/>
  <c r="R15" i="2"/>
  <c r="T15" i="2" s="1"/>
  <c r="R24" i="2"/>
  <c r="T24" i="2" s="1"/>
  <c r="R23" i="2"/>
  <c r="T23" i="2" s="1"/>
  <c r="R11" i="2"/>
  <c r="T11" i="2" s="1"/>
  <c r="R33" i="2"/>
  <c r="T33" i="2" s="1"/>
  <c r="R8" i="2"/>
  <c r="T8" i="2" s="1"/>
  <c r="R27" i="2"/>
  <c r="T27" i="2" s="1"/>
  <c r="R12" i="2"/>
  <c r="T12" i="2" s="1"/>
  <c r="R21" i="2"/>
  <c r="T21" i="2" s="1"/>
  <c r="R9" i="2"/>
  <c r="T9" i="2" s="1"/>
  <c r="R32" i="2"/>
  <c r="T32" i="2" s="1"/>
  <c r="R20" i="2"/>
  <c r="T20" i="2" s="1"/>
  <c r="R31" i="2"/>
  <c r="T31" i="2" s="1"/>
  <c r="R19" i="2"/>
  <c r="T19" i="2" s="1"/>
  <c r="R7" i="2"/>
  <c r="T7" i="2" s="1"/>
  <c r="R28" i="2"/>
  <c r="T28" i="2" s="1"/>
  <c r="R14" i="2"/>
  <c r="T14" i="2" s="1"/>
  <c r="R25" i="2"/>
  <c r="T25" i="2" s="1"/>
  <c r="R18" i="2"/>
  <c r="T18" i="2" s="1"/>
  <c r="R13" i="2"/>
  <c r="T13" i="2" s="1"/>
  <c r="R30" i="2"/>
  <c r="T30" i="2" s="1"/>
  <c r="R6" i="2"/>
  <c r="T6" i="2" s="1"/>
  <c r="R29" i="2"/>
  <c r="T29" i="2" s="1"/>
  <c r="R17" i="2"/>
  <c r="T17" i="2" s="1"/>
  <c r="R5" i="2"/>
  <c r="T5" i="2" s="1"/>
  <c r="R4" i="2"/>
  <c r="T4" i="2" s="1"/>
  <c r="O25" i="2"/>
  <c r="N31" i="2"/>
  <c r="P31" i="2" s="1"/>
  <c r="O31" i="2"/>
  <c r="N29" i="2"/>
  <c r="P29" i="2" s="1"/>
  <c r="O29" i="2"/>
  <c r="N30" i="2"/>
  <c r="P30" i="2" s="1"/>
  <c r="O30" i="2"/>
  <c r="N32" i="2"/>
  <c r="P32" i="2" s="1"/>
  <c r="O32" i="2"/>
  <c r="J21" i="2"/>
  <c r="L21" i="2" s="1"/>
  <c r="J19" i="2"/>
  <c r="L19" i="2" s="1"/>
  <c r="J18" i="2"/>
  <c r="L18" i="2" s="1"/>
  <c r="J20" i="2"/>
  <c r="L20" i="2" s="1"/>
  <c r="J24" i="2"/>
  <c r="L24" i="2" s="1"/>
  <c r="J22" i="2"/>
  <c r="L22" i="2" s="1"/>
  <c r="J27" i="2"/>
  <c r="L27" i="2" s="1"/>
  <c r="J26" i="2"/>
  <c r="L26" i="2" s="1"/>
  <c r="J32" i="2"/>
  <c r="L32" i="2" s="1"/>
  <c r="J25" i="2"/>
  <c r="L25" i="2" s="1"/>
  <c r="J23" i="2"/>
  <c r="L23" i="2" s="1"/>
  <c r="J31" i="2"/>
  <c r="L31" i="2" s="1"/>
  <c r="J30" i="2"/>
  <c r="L30" i="2" s="1"/>
  <c r="J29" i="2"/>
  <c r="L29" i="2" s="1"/>
  <c r="J28" i="2"/>
  <c r="L28" i="2" s="1"/>
  <c r="J33" i="2"/>
  <c r="L33" i="2" s="1"/>
  <c r="N9" i="2"/>
  <c r="P9" i="2" s="1"/>
  <c r="N20" i="2"/>
  <c r="P20" i="2" s="1"/>
  <c r="N19" i="2"/>
  <c r="P19" i="2" s="1"/>
  <c r="N17" i="2"/>
  <c r="P17" i="2" s="1"/>
  <c r="N28" i="2"/>
  <c r="P28" i="2" s="1"/>
  <c r="N16" i="2"/>
  <c r="P16" i="2" s="1"/>
  <c r="N14" i="2"/>
  <c r="P14" i="2" s="1"/>
  <c r="N25" i="2"/>
  <c r="P25" i="2" s="1"/>
  <c r="N13" i="2"/>
  <c r="P13" i="2" s="1"/>
  <c r="N21" i="2"/>
  <c r="P21" i="2" s="1"/>
  <c r="N27" i="2"/>
  <c r="P27" i="2" s="1"/>
  <c r="N24" i="2"/>
  <c r="P24" i="2" s="1"/>
  <c r="N12" i="2"/>
  <c r="P12" i="2" s="1"/>
  <c r="N23" i="2"/>
  <c r="P23" i="2" s="1"/>
  <c r="N11" i="2"/>
  <c r="P11" i="2" s="1"/>
  <c r="N18" i="2"/>
  <c r="P18" i="2" s="1"/>
  <c r="N15" i="2"/>
  <c r="P15" i="2" s="1"/>
  <c r="N26" i="2"/>
  <c r="P26" i="2" s="1"/>
  <c r="N22" i="2"/>
  <c r="P22" i="2" s="1"/>
  <c r="N10" i="2"/>
  <c r="P10" i="2" s="1"/>
  <c r="N6" i="2"/>
  <c r="P6" i="2" s="1"/>
  <c r="N4" i="2"/>
  <c r="P4" i="2" s="1"/>
  <c r="N3" i="2"/>
  <c r="P3" i="2" s="1"/>
  <c r="N5" i="2"/>
  <c r="P5" i="2" s="1"/>
  <c r="N8" i="2"/>
  <c r="P8" i="2" s="1"/>
  <c r="N7" i="2"/>
  <c r="P7" i="2" s="1"/>
  <c r="B11" i="3"/>
  <c r="C11" i="3" s="1"/>
  <c r="D38" i="2"/>
  <c r="X21" i="2" l="1"/>
  <c r="X23" i="2"/>
  <c r="X27" i="2"/>
  <c r="X25" i="2"/>
  <c r="X26" i="2"/>
  <c r="X24" i="2"/>
  <c r="X28" i="2"/>
  <c r="W28" i="2"/>
  <c r="X22" i="2"/>
  <c r="G33" i="2"/>
  <c r="E31" i="2" l="1"/>
  <c r="F31" i="2" s="1"/>
  <c r="E4" i="2"/>
  <c r="F4" i="2" s="1"/>
  <c r="E5" i="2"/>
  <c r="F5" i="2" s="1"/>
  <c r="E6" i="2"/>
  <c r="F6" i="2" s="1"/>
  <c r="E7" i="2"/>
  <c r="F7" i="2" s="1"/>
  <c r="E8" i="2"/>
  <c r="F8" i="2" s="1"/>
  <c r="E9" i="2"/>
  <c r="F9" i="2" s="1"/>
  <c r="E10" i="2"/>
  <c r="F10" i="2" s="1"/>
  <c r="E11" i="2"/>
  <c r="F11" i="2" s="1"/>
  <c r="E12" i="2"/>
  <c r="F12" i="2" s="1"/>
  <c r="E13" i="2"/>
  <c r="F13" i="2" s="1"/>
  <c r="E14" i="2"/>
  <c r="F14" i="2" s="1"/>
  <c r="E15" i="2"/>
  <c r="F15" i="2" s="1"/>
  <c r="E16" i="2"/>
  <c r="F16" i="2" s="1"/>
  <c r="E17" i="2"/>
  <c r="F17" i="2" s="1"/>
  <c r="E18" i="2"/>
  <c r="F18" i="2" s="1"/>
  <c r="E19" i="2"/>
  <c r="F19" i="2" s="1"/>
  <c r="E20" i="2"/>
  <c r="F20" i="2" s="1"/>
  <c r="E21" i="2"/>
  <c r="F21" i="2" s="1"/>
  <c r="E22" i="2"/>
  <c r="F22" i="2" s="1"/>
  <c r="E23" i="2"/>
  <c r="F23" i="2" s="1"/>
  <c r="E24" i="2"/>
  <c r="F24" i="2" s="1"/>
  <c r="E25" i="2"/>
  <c r="F25" i="2" s="1"/>
  <c r="E26" i="2"/>
  <c r="F26" i="2" s="1"/>
  <c r="E27" i="2"/>
  <c r="F27" i="2" s="1"/>
  <c r="E28" i="2"/>
  <c r="F28" i="2" s="1"/>
  <c r="E29" i="2"/>
  <c r="F29" i="2" s="1"/>
  <c r="E30" i="2"/>
  <c r="F30" i="2" s="1"/>
  <c r="E3" i="2"/>
  <c r="F3" i="2" s="1"/>
  <c r="H3" i="2" s="1"/>
  <c r="A4" i="2"/>
  <c r="A5" i="2"/>
  <c r="A6" i="2"/>
  <c r="A7" i="2"/>
  <c r="A8" i="2"/>
  <c r="A9" i="2"/>
  <c r="A3" i="2"/>
  <c r="D3" i="2" s="1"/>
  <c r="H5" i="2" l="1"/>
  <c r="H26" i="2"/>
  <c r="H10" i="2"/>
  <c r="H17" i="2"/>
  <c r="H24" i="2"/>
  <c r="H8" i="2"/>
  <c r="H23" i="2"/>
  <c r="H15" i="2"/>
  <c r="H7" i="2"/>
  <c r="H29" i="2"/>
  <c r="H13" i="2"/>
  <c r="H18" i="2"/>
  <c r="H25" i="2"/>
  <c r="H9" i="2"/>
  <c r="H16" i="2"/>
  <c r="H30" i="2"/>
  <c r="H22" i="2"/>
  <c r="H14" i="2"/>
  <c r="H6" i="2"/>
  <c r="H21" i="2"/>
  <c r="H28" i="2"/>
  <c r="H20" i="2"/>
  <c r="H12" i="2"/>
  <c r="H27" i="2"/>
  <c r="H19" i="2"/>
  <c r="H11" i="2"/>
  <c r="H4" i="2"/>
  <c r="B4" i="2"/>
  <c r="D4" i="2" s="1"/>
  <c r="B5" i="2"/>
  <c r="D5" i="2" s="1"/>
  <c r="B3" i="2"/>
  <c r="A38" i="1" l="1"/>
  <c r="B38" i="1" s="1"/>
  <c r="I38" i="1"/>
  <c r="I30" i="1" s="1"/>
  <c r="J38" i="1"/>
  <c r="K38" i="1"/>
  <c r="L38" i="1" s="1"/>
  <c r="M38" i="1" s="1"/>
  <c r="N38" i="1" s="1"/>
  <c r="O38" i="1" s="1"/>
  <c r="Q38" i="1"/>
  <c r="Q12" i="1" s="1"/>
  <c r="Q3" i="1"/>
  <c r="I12" i="1"/>
  <c r="I21" i="1"/>
  <c r="W36" i="1"/>
  <c r="O36" i="1"/>
  <c r="G36" i="1"/>
  <c r="A31" i="1" s="1"/>
  <c r="W27" i="1"/>
  <c r="Q22" i="1" s="1"/>
  <c r="O27" i="1"/>
  <c r="I22" i="1" s="1"/>
  <c r="G27" i="1"/>
  <c r="A22" i="1" s="1"/>
  <c r="W18" i="1"/>
  <c r="O18" i="1"/>
  <c r="G18" i="1"/>
  <c r="A13" i="1" s="1"/>
  <c r="W9" i="1"/>
  <c r="Q4" i="1" s="1"/>
  <c r="N9" i="1"/>
  <c r="O9" i="1" s="1"/>
  <c r="M9" i="1"/>
  <c r="F9" i="1"/>
  <c r="G9" i="1" s="1"/>
  <c r="A4" i="1" s="1"/>
  <c r="R38" i="1" l="1"/>
  <c r="Q30" i="1"/>
  <c r="Q13" i="1"/>
  <c r="R13" i="1" s="1"/>
  <c r="Q21" i="1"/>
  <c r="B6" i="2"/>
  <c r="D6" i="2" s="1"/>
  <c r="Q31" i="1"/>
  <c r="R31" i="1" s="1"/>
  <c r="S31" i="1" s="1"/>
  <c r="B21" i="1"/>
  <c r="B3" i="1"/>
  <c r="B22" i="1"/>
  <c r="B13" i="1"/>
  <c r="I13" i="1"/>
  <c r="J13" i="1" s="1"/>
  <c r="I31" i="1"/>
  <c r="B12" i="1"/>
  <c r="C38" i="1"/>
  <c r="D38" i="1" s="1"/>
  <c r="E38" i="1" s="1"/>
  <c r="F38" i="1" s="1"/>
  <c r="G38" i="1" s="1"/>
  <c r="R12" i="1"/>
  <c r="R21" i="1"/>
  <c r="B30" i="1"/>
  <c r="J22" i="1"/>
  <c r="K22" i="1" s="1"/>
  <c r="A30" i="1"/>
  <c r="R3" i="1"/>
  <c r="I3" i="1"/>
  <c r="I4" i="1"/>
  <c r="R4" i="1"/>
  <c r="A12" i="1"/>
  <c r="A21" i="1"/>
  <c r="A3" i="1"/>
  <c r="B31" i="1"/>
  <c r="B4" i="1"/>
  <c r="C13" i="1" l="1"/>
  <c r="D13" i="1" s="1"/>
  <c r="E13" i="1" s="1"/>
  <c r="F13" i="1" s="1"/>
  <c r="G13" i="1" s="1"/>
  <c r="A14" i="1" s="1"/>
  <c r="B14" i="1" s="1"/>
  <c r="B15" i="1" s="1"/>
  <c r="B16" i="1" s="1"/>
  <c r="B17" i="1" s="1"/>
  <c r="B18" i="1" s="1"/>
  <c r="C22" i="1"/>
  <c r="D22" i="1" s="1"/>
  <c r="E22" i="1" s="1"/>
  <c r="F22" i="1" s="1"/>
  <c r="G22" i="1" s="1"/>
  <c r="A23" i="1" s="1"/>
  <c r="B23" i="1" s="1"/>
  <c r="C23" i="1" s="1"/>
  <c r="R30" i="1"/>
  <c r="S38" i="1"/>
  <c r="T38" i="1" s="1"/>
  <c r="U38" i="1" s="1"/>
  <c r="V38" i="1" s="1"/>
  <c r="W38" i="1" s="1"/>
  <c r="C31" i="1"/>
  <c r="D31" i="1" s="1"/>
  <c r="E31" i="1" s="1"/>
  <c r="F31" i="1" s="1"/>
  <c r="G31" i="1" s="1"/>
  <c r="A32" i="1" s="1"/>
  <c r="B32" i="1" s="1"/>
  <c r="R22" i="1"/>
  <c r="S22" i="1" s="1"/>
  <c r="B7" i="2"/>
  <c r="D7" i="2" s="1"/>
  <c r="A15" i="1"/>
  <c r="A16" i="1" s="1"/>
  <c r="A17" i="1" s="1"/>
  <c r="A18" i="1" s="1"/>
  <c r="S21" i="1"/>
  <c r="S12" i="1"/>
  <c r="S30" i="1"/>
  <c r="S3" i="1"/>
  <c r="K30" i="1"/>
  <c r="K21" i="1"/>
  <c r="K12" i="1"/>
  <c r="K3" i="1"/>
  <c r="C3" i="1"/>
  <c r="C21" i="1"/>
  <c r="C12" i="1"/>
  <c r="C30" i="1"/>
  <c r="J21" i="1"/>
  <c r="J12" i="1"/>
  <c r="J30" i="1"/>
  <c r="J3" i="1"/>
  <c r="J4" i="1"/>
  <c r="K4" i="1" s="1"/>
  <c r="J31" i="1"/>
  <c r="K31" i="1" s="1"/>
  <c r="C4" i="1"/>
  <c r="D4" i="1" s="1"/>
  <c r="E4" i="1" s="1"/>
  <c r="F4" i="1" s="1"/>
  <c r="G4" i="1" s="1"/>
  <c r="A5" i="1" s="1"/>
  <c r="A6" i="1" s="1"/>
  <c r="A7" i="1" s="1"/>
  <c r="A8" i="1" s="1"/>
  <c r="A9" i="1" s="1"/>
  <c r="T31" i="1"/>
  <c r="S4" i="1"/>
  <c r="T4" i="1" s="1"/>
  <c r="S13" i="1"/>
  <c r="T13" i="1" s="1"/>
  <c r="K13" i="1"/>
  <c r="L13" i="1" s="1"/>
  <c r="M13" i="1" s="1"/>
  <c r="N13" i="1" s="1"/>
  <c r="O13" i="1" s="1"/>
  <c r="I14" i="1" s="1"/>
  <c r="T22" i="1"/>
  <c r="C14" i="1" l="1"/>
  <c r="D14" i="1" s="1"/>
  <c r="B24" i="1"/>
  <c r="B25" i="1" s="1"/>
  <c r="B26" i="1" s="1"/>
  <c r="B27" i="1" s="1"/>
  <c r="A24" i="1"/>
  <c r="A25" i="1" s="1"/>
  <c r="A26" i="1" s="1"/>
  <c r="A27" i="1" s="1"/>
  <c r="A33" i="1"/>
  <c r="A34" i="1" s="1"/>
  <c r="A35" i="1" s="1"/>
  <c r="A36" i="1" s="1"/>
  <c r="B8" i="2"/>
  <c r="D8" i="2" s="1"/>
  <c r="D30" i="1"/>
  <c r="D3" i="1"/>
  <c r="D21" i="1"/>
  <c r="D12" i="1"/>
  <c r="L31" i="1"/>
  <c r="M31" i="1" s="1"/>
  <c r="L21" i="1"/>
  <c r="L3" i="1"/>
  <c r="L12" i="1"/>
  <c r="L30" i="1"/>
  <c r="B5" i="1"/>
  <c r="B6" i="1" s="1"/>
  <c r="B7" i="1" s="1"/>
  <c r="B8" i="1" s="1"/>
  <c r="B9" i="1" s="1"/>
  <c r="T21" i="1"/>
  <c r="T12" i="1"/>
  <c r="T30" i="1"/>
  <c r="T3" i="1"/>
  <c r="D23" i="1"/>
  <c r="C24" i="1"/>
  <c r="C25" i="1" s="1"/>
  <c r="C26" i="1" s="1"/>
  <c r="C27" i="1" s="1"/>
  <c r="L4" i="1"/>
  <c r="B33" i="1"/>
  <c r="B34" i="1" s="1"/>
  <c r="B35" i="1" s="1"/>
  <c r="B36" i="1" s="1"/>
  <c r="C32" i="1"/>
  <c r="L22" i="1"/>
  <c r="U31" i="1"/>
  <c r="U22" i="1"/>
  <c r="J14" i="1"/>
  <c r="I15" i="1"/>
  <c r="I16" i="1" s="1"/>
  <c r="I17" i="1" s="1"/>
  <c r="I18" i="1" s="1"/>
  <c r="C15" i="1" l="1"/>
  <c r="C16" i="1" s="1"/>
  <c r="C17" i="1" s="1"/>
  <c r="C18" i="1" s="1"/>
  <c r="B9" i="2"/>
  <c r="D9" i="2" s="1"/>
  <c r="C5" i="1"/>
  <c r="D5" i="1" s="1"/>
  <c r="U3" i="1"/>
  <c r="U21" i="1"/>
  <c r="U12" i="1"/>
  <c r="U30" i="1"/>
  <c r="E3" i="1"/>
  <c r="E30" i="1"/>
  <c r="E21" i="1"/>
  <c r="E12" i="1"/>
  <c r="M30" i="1"/>
  <c r="M3" i="1"/>
  <c r="M21" i="1"/>
  <c r="M12" i="1"/>
  <c r="M22" i="1"/>
  <c r="N22" i="1" s="1"/>
  <c r="O22" i="1" s="1"/>
  <c r="I23" i="1" s="1"/>
  <c r="J23" i="1" s="1"/>
  <c r="U4" i="1"/>
  <c r="D15" i="1"/>
  <c r="D16" i="1" s="1"/>
  <c r="D17" i="1" s="1"/>
  <c r="D18" i="1" s="1"/>
  <c r="E14" i="1"/>
  <c r="J15" i="1"/>
  <c r="J16" i="1" s="1"/>
  <c r="J17" i="1" s="1"/>
  <c r="J18" i="1" s="1"/>
  <c r="K14" i="1"/>
  <c r="C33" i="1"/>
  <c r="C34" i="1" s="1"/>
  <c r="C35" i="1" s="1"/>
  <c r="C36" i="1" s="1"/>
  <c r="D32" i="1"/>
  <c r="U13" i="1"/>
  <c r="M4" i="1"/>
  <c r="N4" i="1" s="1"/>
  <c r="O4" i="1" s="1"/>
  <c r="I5" i="1" s="1"/>
  <c r="D24" i="1"/>
  <c r="D25" i="1" s="1"/>
  <c r="D26" i="1" s="1"/>
  <c r="D27" i="1" s="1"/>
  <c r="E23" i="1"/>
  <c r="C6" i="1" l="1"/>
  <c r="C7" i="1" s="1"/>
  <c r="C8" i="1" s="1"/>
  <c r="C9" i="1" s="1"/>
  <c r="I24" i="1"/>
  <c r="I25" i="1" s="1"/>
  <c r="I26" i="1" s="1"/>
  <c r="I27" i="1" s="1"/>
  <c r="N3" i="1"/>
  <c r="N30" i="1"/>
  <c r="N21" i="1"/>
  <c r="N12" i="1"/>
  <c r="V30" i="1"/>
  <c r="V3" i="1"/>
  <c r="V21" i="1"/>
  <c r="V12" i="1"/>
  <c r="F12" i="1"/>
  <c r="F3" i="1"/>
  <c r="F21" i="1"/>
  <c r="F30" i="1"/>
  <c r="N31" i="1"/>
  <c r="O31" i="1" s="1"/>
  <c r="I32" i="1" s="1"/>
  <c r="V4" i="1"/>
  <c r="W4" i="1" s="1"/>
  <c r="Q5" i="1" s="1"/>
  <c r="E15" i="1"/>
  <c r="E16" i="1" s="1"/>
  <c r="E17" i="1" s="1"/>
  <c r="F14" i="1"/>
  <c r="I6" i="1"/>
  <c r="I7" i="1" s="1"/>
  <c r="I8" i="1" s="1"/>
  <c r="I9" i="1" s="1"/>
  <c r="J5" i="1"/>
  <c r="D6" i="1"/>
  <c r="D7" i="1" s="1"/>
  <c r="D8" i="1" s="1"/>
  <c r="D9" i="1" s="1"/>
  <c r="E5" i="1"/>
  <c r="V22" i="1"/>
  <c r="V13" i="1"/>
  <c r="J24" i="1"/>
  <c r="J25" i="1" s="1"/>
  <c r="J26" i="1" s="1"/>
  <c r="J27" i="1" s="1"/>
  <c r="K23" i="1"/>
  <c r="V31" i="1"/>
  <c r="W31" i="1" s="1"/>
  <c r="Q32" i="1" s="1"/>
  <c r="K15" i="1"/>
  <c r="K16" i="1" s="1"/>
  <c r="K17" i="1" s="1"/>
  <c r="K18" i="1" s="1"/>
  <c r="L14" i="1"/>
  <c r="E24" i="1"/>
  <c r="E25" i="1" s="1"/>
  <c r="E26" i="1" s="1"/>
  <c r="F23" i="1"/>
  <c r="D33" i="1"/>
  <c r="D34" i="1" s="1"/>
  <c r="D35" i="1" s="1"/>
  <c r="D36" i="1" s="1"/>
  <c r="E32" i="1"/>
  <c r="W13" i="1" l="1"/>
  <c r="Q14" i="1" s="1"/>
  <c r="R14" i="1" s="1"/>
  <c r="O12" i="1"/>
  <c r="O30" i="1"/>
  <c r="O3" i="1"/>
  <c r="O21" i="1"/>
  <c r="Q6" i="1"/>
  <c r="Q7" i="1" s="1"/>
  <c r="Q8" i="1" s="1"/>
  <c r="Q9" i="1" s="1"/>
  <c r="R5" i="1"/>
  <c r="W30" i="1"/>
  <c r="W3" i="1"/>
  <c r="W21" i="1"/>
  <c r="W12" i="1"/>
  <c r="J32" i="1"/>
  <c r="I33" i="1"/>
  <c r="I34" i="1" s="1"/>
  <c r="I35" i="1" s="1"/>
  <c r="I36" i="1" s="1"/>
  <c r="G12" i="1"/>
  <c r="G30" i="1"/>
  <c r="G3" i="1"/>
  <c r="G21" i="1"/>
  <c r="G14" i="1"/>
  <c r="G15" i="1" s="1"/>
  <c r="G16" i="1" s="1"/>
  <c r="G17" i="1" s="1"/>
  <c r="F15" i="1"/>
  <c r="F16" i="1" s="1"/>
  <c r="F17" i="1" s="1"/>
  <c r="R32" i="1"/>
  <c r="Q33" i="1"/>
  <c r="Q34" i="1" s="1"/>
  <c r="Q35" i="1" s="1"/>
  <c r="Q36" i="1" s="1"/>
  <c r="M14" i="1"/>
  <c r="L15" i="1"/>
  <c r="L16" i="1" s="1"/>
  <c r="L17" i="1" s="1"/>
  <c r="L18" i="1" s="1"/>
  <c r="K24" i="1"/>
  <c r="K25" i="1" s="1"/>
  <c r="K26" i="1" s="1"/>
  <c r="K27" i="1" s="1"/>
  <c r="L23" i="1"/>
  <c r="W22" i="1"/>
  <c r="Q23" i="1" s="1"/>
  <c r="K5" i="1"/>
  <c r="J6" i="1"/>
  <c r="J7" i="1" s="1"/>
  <c r="J8" i="1" s="1"/>
  <c r="J9" i="1" s="1"/>
  <c r="E6" i="1"/>
  <c r="E7" i="1" s="1"/>
  <c r="E8" i="1" s="1"/>
  <c r="F5" i="1"/>
  <c r="G23" i="1"/>
  <c r="G24" i="1" s="1"/>
  <c r="G25" i="1" s="1"/>
  <c r="G26" i="1" s="1"/>
  <c r="F24" i="1"/>
  <c r="F25" i="1" s="1"/>
  <c r="F26" i="1" s="1"/>
  <c r="F32" i="1"/>
  <c r="E33" i="1"/>
  <c r="E34" i="1" s="1"/>
  <c r="E35" i="1" s="1"/>
  <c r="Q15" i="1" l="1"/>
  <c r="Q16" i="1" s="1"/>
  <c r="Q17" i="1" s="1"/>
  <c r="Q18" i="1" s="1"/>
  <c r="J33" i="1"/>
  <c r="J34" i="1" s="1"/>
  <c r="J35" i="1" s="1"/>
  <c r="J36" i="1" s="1"/>
  <c r="K32" i="1"/>
  <c r="R6" i="1"/>
  <c r="R7" i="1" s="1"/>
  <c r="R8" i="1" s="1"/>
  <c r="R9" i="1" s="1"/>
  <c r="S5" i="1"/>
  <c r="F6" i="1"/>
  <c r="F7" i="1" s="1"/>
  <c r="F8" i="1" s="1"/>
  <c r="G5" i="1"/>
  <c r="G6" i="1" s="1"/>
  <c r="G7" i="1" s="1"/>
  <c r="G8" i="1" s="1"/>
  <c r="R15" i="1"/>
  <c r="R16" i="1" s="1"/>
  <c r="R17" i="1" s="1"/>
  <c r="R18" i="1" s="1"/>
  <c r="S14" i="1"/>
  <c r="M23" i="1"/>
  <c r="L24" i="1"/>
  <c r="L25" i="1" s="1"/>
  <c r="L26" i="1" s="1"/>
  <c r="L27" i="1" s="1"/>
  <c r="K6" i="1"/>
  <c r="K7" i="1" s="1"/>
  <c r="K8" i="1" s="1"/>
  <c r="K9" i="1" s="1"/>
  <c r="L5" i="1"/>
  <c r="Q24" i="1"/>
  <c r="Q25" i="1" s="1"/>
  <c r="Q26" i="1" s="1"/>
  <c r="Q27" i="1" s="1"/>
  <c r="R23" i="1"/>
  <c r="M15" i="1"/>
  <c r="M16" i="1" s="1"/>
  <c r="M17" i="1" s="1"/>
  <c r="N14" i="1"/>
  <c r="G32" i="1"/>
  <c r="G33" i="1" s="1"/>
  <c r="G34" i="1" s="1"/>
  <c r="G35" i="1" s="1"/>
  <c r="F33" i="1"/>
  <c r="F34" i="1" s="1"/>
  <c r="F35" i="1" s="1"/>
  <c r="S32" i="1"/>
  <c r="R33" i="1"/>
  <c r="R34" i="1" s="1"/>
  <c r="R35" i="1" s="1"/>
  <c r="R36" i="1" s="1"/>
  <c r="S6" i="1" l="1"/>
  <c r="S7" i="1" s="1"/>
  <c r="S8" i="1" s="1"/>
  <c r="S9" i="1" s="1"/>
  <c r="T5" i="1"/>
  <c r="K33" i="1"/>
  <c r="K34" i="1" s="1"/>
  <c r="K35" i="1" s="1"/>
  <c r="K36" i="1" s="1"/>
  <c r="L32" i="1"/>
  <c r="N15" i="1"/>
  <c r="N16" i="1" s="1"/>
  <c r="N17" i="1" s="1"/>
  <c r="O14" i="1"/>
  <c r="O15" i="1" s="1"/>
  <c r="O16" i="1" s="1"/>
  <c r="O17" i="1" s="1"/>
  <c r="N23" i="1"/>
  <c r="M24" i="1"/>
  <c r="M25" i="1" s="1"/>
  <c r="M26" i="1" s="1"/>
  <c r="T14" i="1"/>
  <c r="S15" i="1"/>
  <c r="S16" i="1" s="1"/>
  <c r="S17" i="1" s="1"/>
  <c r="S18" i="1" s="1"/>
  <c r="S23" i="1"/>
  <c r="R24" i="1"/>
  <c r="R25" i="1" s="1"/>
  <c r="R26" i="1" s="1"/>
  <c r="R27" i="1" s="1"/>
  <c r="S33" i="1"/>
  <c r="S34" i="1" s="1"/>
  <c r="S35" i="1" s="1"/>
  <c r="S36" i="1" s="1"/>
  <c r="T32" i="1"/>
  <c r="M5" i="1"/>
  <c r="L6" i="1"/>
  <c r="L7" i="1" s="1"/>
  <c r="L8" i="1" s="1"/>
  <c r="L9" i="1" s="1"/>
  <c r="L33" i="1" l="1"/>
  <c r="L34" i="1" s="1"/>
  <c r="L35" i="1" s="1"/>
  <c r="L36" i="1" s="1"/>
  <c r="M32" i="1"/>
  <c r="U5" i="1"/>
  <c r="T6" i="1"/>
  <c r="T7" i="1" s="1"/>
  <c r="T8" i="1" s="1"/>
  <c r="T9" i="1" s="1"/>
  <c r="N5" i="1"/>
  <c r="M6" i="1"/>
  <c r="M7" i="1" s="1"/>
  <c r="M8" i="1" s="1"/>
  <c r="T15" i="1"/>
  <c r="T16" i="1" s="1"/>
  <c r="T17" i="1" s="1"/>
  <c r="T18" i="1" s="1"/>
  <c r="U14" i="1"/>
  <c r="T23" i="1"/>
  <c r="S24" i="1"/>
  <c r="S25" i="1" s="1"/>
  <c r="S26" i="1" s="1"/>
  <c r="S27" i="1" s="1"/>
  <c r="O23" i="1"/>
  <c r="O24" i="1" s="1"/>
  <c r="O25" i="1" s="1"/>
  <c r="O26" i="1" s="1"/>
  <c r="N24" i="1"/>
  <c r="N25" i="1" s="1"/>
  <c r="N26" i="1" s="1"/>
  <c r="T33" i="1"/>
  <c r="T34" i="1" s="1"/>
  <c r="T35" i="1" s="1"/>
  <c r="T36" i="1" s="1"/>
  <c r="U32" i="1"/>
  <c r="V5" i="1" l="1"/>
  <c r="U6" i="1"/>
  <c r="U7" i="1" s="1"/>
  <c r="U8" i="1" s="1"/>
  <c r="M33" i="1"/>
  <c r="M34" i="1" s="1"/>
  <c r="M35" i="1" s="1"/>
  <c r="N32" i="1"/>
  <c r="T24" i="1"/>
  <c r="T25" i="1" s="1"/>
  <c r="T26" i="1" s="1"/>
  <c r="T27" i="1" s="1"/>
  <c r="U23" i="1"/>
  <c r="U33" i="1"/>
  <c r="U34" i="1" s="1"/>
  <c r="U35" i="1" s="1"/>
  <c r="V32" i="1"/>
  <c r="V14" i="1"/>
  <c r="U15" i="1"/>
  <c r="U16" i="1" s="1"/>
  <c r="U17" i="1" s="1"/>
  <c r="O5" i="1"/>
  <c r="O6" i="1" s="1"/>
  <c r="O7" i="1" s="1"/>
  <c r="O8" i="1" s="1"/>
  <c r="N6" i="1"/>
  <c r="N7" i="1" s="1"/>
  <c r="N8" i="1" s="1"/>
  <c r="W5" i="1" l="1"/>
  <c r="W6" i="1" s="1"/>
  <c r="W7" i="1" s="1"/>
  <c r="W8" i="1" s="1"/>
  <c r="V6" i="1"/>
  <c r="V7" i="1" s="1"/>
  <c r="V8" i="1" s="1"/>
  <c r="N33" i="1"/>
  <c r="N34" i="1" s="1"/>
  <c r="N35" i="1" s="1"/>
  <c r="O32" i="1"/>
  <c r="O33" i="1" s="1"/>
  <c r="O34" i="1" s="1"/>
  <c r="O35" i="1" s="1"/>
  <c r="V23" i="1"/>
  <c r="U24" i="1"/>
  <c r="U25" i="1" s="1"/>
  <c r="U26" i="1" s="1"/>
  <c r="W14" i="1"/>
  <c r="W15" i="1" s="1"/>
  <c r="W16" i="1" s="1"/>
  <c r="W17" i="1" s="1"/>
  <c r="V15" i="1"/>
  <c r="V16" i="1" s="1"/>
  <c r="V17" i="1" s="1"/>
  <c r="V33" i="1"/>
  <c r="V34" i="1" s="1"/>
  <c r="V35" i="1" s="1"/>
  <c r="W32" i="1"/>
  <c r="W33" i="1" s="1"/>
  <c r="W34" i="1" s="1"/>
  <c r="W35" i="1" s="1"/>
  <c r="W23" i="1" l="1"/>
  <c r="W24" i="1" s="1"/>
  <c r="W25" i="1" s="1"/>
  <c r="W26" i="1" s="1"/>
  <c r="V24" i="1"/>
  <c r="V25" i="1" s="1"/>
  <c r="V26" i="1" s="1"/>
  <c r="D10" i="3"/>
  <c r="C10" i="3" s="1"/>
  <c r="D3" i="3" s="1"/>
</calcChain>
</file>

<file path=xl/sharedStrings.xml><?xml version="1.0" encoding="utf-8"?>
<sst xmlns="http://schemas.openxmlformats.org/spreadsheetml/2006/main" count="82" uniqueCount="82">
  <si>
    <t xml:space="preserve"> </t>
  </si>
  <si>
    <t>APRIL</t>
  </si>
  <si>
    <t>SEPTEMBER</t>
  </si>
  <si>
    <t>NOVEMBER</t>
  </si>
  <si>
    <t>DECEMBER</t>
  </si>
  <si>
    <t>JANUARI</t>
  </si>
  <si>
    <t>FEBRUARI</t>
  </si>
  <si>
    <t>MARS</t>
  </si>
  <si>
    <t>MAJ</t>
  </si>
  <si>
    <t>JUNI</t>
  </si>
  <si>
    <t>JULI</t>
  </si>
  <si>
    <t>AUGUSTI</t>
  </si>
  <si>
    <t>OKTOBER</t>
  </si>
  <si>
    <t>Januari</t>
  </si>
  <si>
    <t>Februari</t>
  </si>
  <si>
    <t>Mars</t>
  </si>
  <si>
    <t>April</t>
  </si>
  <si>
    <t>Maj</t>
  </si>
  <si>
    <t>Juni</t>
  </si>
  <si>
    <t>Juli</t>
  </si>
  <si>
    <t>Augusti</t>
  </si>
  <si>
    <t>September</t>
  </si>
  <si>
    <t>Oktober</t>
  </si>
  <si>
    <t>November</t>
  </si>
  <si>
    <t>December</t>
  </si>
  <si>
    <t>Nyårsdagen</t>
  </si>
  <si>
    <t>Luciadagen</t>
  </si>
  <si>
    <t>Julafton</t>
  </si>
  <si>
    <t>Juldagen</t>
  </si>
  <si>
    <t>Annandag Jul</t>
  </si>
  <si>
    <t>Nyårsafton</t>
  </si>
  <si>
    <t>Första maj</t>
  </si>
  <si>
    <t>Sveriges nationaldag</t>
  </si>
  <si>
    <t>Alla hjärtans dag</t>
  </si>
  <si>
    <t>Trettondedag jul</t>
  </si>
  <si>
    <t>Trettondagsafton</t>
  </si>
  <si>
    <t>Gauss påskformel</t>
  </si>
  <si>
    <t>År</t>
  </si>
  <si>
    <t>a</t>
  </si>
  <si>
    <t>b</t>
  </si>
  <si>
    <t>c</t>
  </si>
  <si>
    <t>d</t>
  </si>
  <si>
    <t>e</t>
  </si>
  <si>
    <t>f</t>
  </si>
  <si>
    <t>dag</t>
  </si>
  <si>
    <t>mån</t>
  </si>
  <si>
    <t>Gauss Påskformel</t>
  </si>
  <si>
    <t>Med hjälp av denna formel kan man räkna ut när påskdagen infaller ett visst år, t.ex. år 2001 som i exemplet nedan.</t>
  </si>
  <si>
    <r>
      <t xml:space="preserve">1. Dividera årtalet med 19; kalla resten för </t>
    </r>
    <r>
      <rPr>
        <b/>
        <i/>
        <sz val="10"/>
        <rFont val="Arial"/>
        <family val="2"/>
      </rPr>
      <t>a</t>
    </r>
    <r>
      <rPr>
        <sz val="10"/>
        <rFont val="Arial"/>
        <family val="2"/>
      </rPr>
      <t xml:space="preserve">:2001 / 19 = 106, rest 6 </t>
    </r>
    <r>
      <rPr>
        <b/>
        <i/>
        <sz val="10"/>
        <rFont val="Arial"/>
        <family val="2"/>
      </rPr>
      <t>a</t>
    </r>
    <r>
      <rPr>
        <sz val="10"/>
        <rFont val="Arial"/>
        <family val="2"/>
      </rPr>
      <t xml:space="preserve"> = 6</t>
    </r>
  </si>
  <si>
    <r>
      <t xml:space="preserve">2. Dividera årtalet med 4; kalla resten för </t>
    </r>
    <r>
      <rPr>
        <b/>
        <i/>
        <sz val="10"/>
        <rFont val="Arial"/>
        <family val="2"/>
      </rPr>
      <t>b</t>
    </r>
    <r>
      <rPr>
        <sz val="10"/>
        <rFont val="Arial"/>
        <family val="2"/>
      </rPr>
      <t xml:space="preserve">: 2001 / 4 = 500, rest 1 </t>
    </r>
    <r>
      <rPr>
        <b/>
        <i/>
        <sz val="10"/>
        <rFont val="Arial"/>
        <family val="2"/>
      </rPr>
      <t>b</t>
    </r>
    <r>
      <rPr>
        <sz val="10"/>
        <rFont val="Arial"/>
        <family val="2"/>
      </rPr>
      <t xml:space="preserve"> = 1</t>
    </r>
  </si>
  <si>
    <r>
      <t xml:space="preserve">3. Dividera årtalet med 7; kalla resten för </t>
    </r>
    <r>
      <rPr>
        <b/>
        <i/>
        <sz val="10"/>
        <rFont val="Arial"/>
        <family val="2"/>
      </rPr>
      <t>c</t>
    </r>
    <r>
      <rPr>
        <sz val="10"/>
        <rFont val="Arial"/>
        <family val="2"/>
      </rPr>
      <t xml:space="preserve">: 2001 / 7 =285, rest 6 </t>
    </r>
    <r>
      <rPr>
        <b/>
        <i/>
        <sz val="10"/>
        <rFont val="Arial"/>
        <family val="2"/>
      </rPr>
      <t>c</t>
    </r>
    <r>
      <rPr>
        <sz val="10"/>
        <rFont val="Arial"/>
        <family val="2"/>
      </rPr>
      <t xml:space="preserve"> = 6</t>
    </r>
  </si>
  <si>
    <r>
      <t>4. Dividera kvantiteten 19</t>
    </r>
    <r>
      <rPr>
        <b/>
        <i/>
        <sz val="10"/>
        <rFont val="Arial"/>
        <family val="2"/>
      </rPr>
      <t>a</t>
    </r>
    <r>
      <rPr>
        <sz val="10"/>
        <rFont val="Arial"/>
        <family val="2"/>
      </rPr>
      <t xml:space="preserve"> + </t>
    </r>
    <r>
      <rPr>
        <b/>
        <i/>
        <sz val="10"/>
        <rFont val="Arial"/>
        <family val="2"/>
      </rPr>
      <t>M</t>
    </r>
    <r>
      <rPr>
        <sz val="10"/>
        <rFont val="Arial"/>
        <family val="2"/>
      </rPr>
      <t xml:space="preserve"> med 30; kalla resten för </t>
    </r>
    <r>
      <rPr>
        <b/>
        <i/>
        <sz val="10"/>
        <rFont val="Arial"/>
        <family val="2"/>
      </rPr>
      <t>d</t>
    </r>
    <r>
      <rPr>
        <sz val="10"/>
        <rFont val="Arial"/>
        <family val="2"/>
      </rPr>
      <t>: (</t>
    </r>
    <r>
      <rPr>
        <b/>
        <i/>
        <sz val="10"/>
        <rFont val="Arial"/>
        <family val="2"/>
      </rPr>
      <t>M</t>
    </r>
    <r>
      <rPr>
        <sz val="10"/>
        <rFont val="Arial"/>
        <family val="2"/>
      </rPr>
      <t xml:space="preserve"> fås ur tabellen) (114 + 24) / 30 = 138 / 30 = 4, rest 18 </t>
    </r>
    <r>
      <rPr>
        <b/>
        <i/>
        <sz val="10"/>
        <rFont val="Arial"/>
        <family val="2"/>
      </rPr>
      <t>d</t>
    </r>
    <r>
      <rPr>
        <sz val="10"/>
        <rFont val="Arial"/>
        <family val="2"/>
      </rPr>
      <t xml:space="preserve"> = 18</t>
    </r>
  </si>
  <si>
    <r>
      <t>5. Dividera kvantiteten 2</t>
    </r>
    <r>
      <rPr>
        <b/>
        <i/>
        <sz val="10"/>
        <rFont val="Arial"/>
        <family val="2"/>
      </rPr>
      <t>b</t>
    </r>
    <r>
      <rPr>
        <sz val="10"/>
        <rFont val="Arial"/>
        <family val="2"/>
      </rPr>
      <t xml:space="preserve"> + 4</t>
    </r>
    <r>
      <rPr>
        <b/>
        <i/>
        <sz val="10"/>
        <rFont val="Arial"/>
        <family val="2"/>
      </rPr>
      <t>c</t>
    </r>
    <r>
      <rPr>
        <sz val="10"/>
        <rFont val="Arial"/>
        <family val="2"/>
      </rPr>
      <t xml:space="preserve"> + 6</t>
    </r>
    <r>
      <rPr>
        <b/>
        <i/>
        <sz val="10"/>
        <rFont val="Arial"/>
        <family val="2"/>
      </rPr>
      <t>d</t>
    </r>
    <r>
      <rPr>
        <sz val="10"/>
        <rFont val="Arial"/>
        <family val="2"/>
      </rPr>
      <t xml:space="preserve"> + </t>
    </r>
    <r>
      <rPr>
        <b/>
        <i/>
        <sz val="10"/>
        <rFont val="Arial"/>
        <family val="2"/>
      </rPr>
      <t>N</t>
    </r>
    <r>
      <rPr>
        <sz val="10"/>
        <rFont val="Arial"/>
        <family val="2"/>
      </rPr>
      <t xml:space="preserve"> med 7; kalla resten för </t>
    </r>
    <r>
      <rPr>
        <b/>
        <i/>
        <sz val="10"/>
        <rFont val="Arial"/>
        <family val="2"/>
      </rPr>
      <t>e</t>
    </r>
    <r>
      <rPr>
        <sz val="10"/>
        <rFont val="Arial"/>
        <family val="2"/>
      </rPr>
      <t>: (</t>
    </r>
    <r>
      <rPr>
        <b/>
        <i/>
        <sz val="10"/>
        <rFont val="Arial"/>
        <family val="2"/>
      </rPr>
      <t>N</t>
    </r>
    <r>
      <rPr>
        <sz val="10"/>
        <rFont val="Arial"/>
        <family val="2"/>
      </rPr>
      <t xml:space="preserve"> fås ur tabellen) (2 + 24 + 108 + 5) / 7 = 139 / 7 = 19, rest 6 </t>
    </r>
    <r>
      <rPr>
        <b/>
        <i/>
        <sz val="10"/>
        <rFont val="Arial"/>
        <family val="2"/>
      </rPr>
      <t>e</t>
    </r>
    <r>
      <rPr>
        <sz val="10"/>
        <rFont val="Arial"/>
        <family val="2"/>
      </rPr>
      <t xml:space="preserve"> = 6</t>
    </r>
  </si>
  <si>
    <r>
      <t xml:space="preserve">6. Bilda kvantiteten 22 + </t>
    </r>
    <r>
      <rPr>
        <b/>
        <i/>
        <sz val="10"/>
        <rFont val="Arial"/>
        <family val="2"/>
      </rPr>
      <t>d</t>
    </r>
    <r>
      <rPr>
        <sz val="10"/>
        <rFont val="Arial"/>
        <family val="2"/>
      </rPr>
      <t xml:space="preserve"> + </t>
    </r>
    <r>
      <rPr>
        <b/>
        <i/>
        <sz val="10"/>
        <rFont val="Arial"/>
        <family val="2"/>
      </rPr>
      <t>e</t>
    </r>
    <r>
      <rPr>
        <sz val="10"/>
        <rFont val="Arial"/>
        <family val="2"/>
      </rPr>
      <t>. Om talet är högst 31, får vi direkt påskdagens datum i mars. I annat fall dras 31 ifrån resultatet och man får påskdagens datum i april.</t>
    </r>
  </si>
  <si>
    <t>I vårt exempel: 22 + 18 + 6 = 46. 46 - 31 =15</t>
  </si>
  <si>
    <r>
      <t>Påskdagen 2000 infaller alltså 15 april.</t>
    </r>
    <r>
      <rPr>
        <sz val="10"/>
        <rFont val="Arial"/>
        <family val="2"/>
      </rPr>
      <t xml:space="preserve"> </t>
    </r>
  </si>
  <si>
    <t>Denna formel har två undantag:</t>
  </si>
  <si>
    <t>Om datum blir den 26 april flyttas detta en vecka tillbaka.</t>
  </si>
  <si>
    <t>Vi känner igen talen 19, 4 och 7 som antalet år i Metons cykel, antalet fötter hos en hund och antalet dagar i veckan.</t>
  </si>
  <si>
    <r>
      <t xml:space="preserve">Denna tabell gäller den gregorianska kalendern som inte fanns före 1583. Använder man den julianska kalendern, blir </t>
    </r>
    <r>
      <rPr>
        <b/>
        <i/>
        <sz val="10"/>
        <rFont val="Arial"/>
        <family val="2"/>
      </rPr>
      <t>M</t>
    </r>
    <r>
      <rPr>
        <sz val="10"/>
        <rFont val="Arial"/>
        <family val="2"/>
      </rPr>
      <t xml:space="preserve"> och </t>
    </r>
    <r>
      <rPr>
        <b/>
        <i/>
        <sz val="10"/>
        <rFont val="Arial"/>
        <family val="2"/>
      </rPr>
      <t>N</t>
    </r>
    <r>
      <rPr>
        <sz val="10"/>
        <rFont val="Arial"/>
        <family val="2"/>
      </rPr>
      <t xml:space="preserve"> alltid desamma, nämligen 15 och 6.</t>
    </r>
  </si>
  <si>
    <t>Tidigaste datum för påskdagen är den 22 mars (senast 1818, nästa gång 2285), medan senaste datum är den 25 april (senast 1943, nästa gång 2038). Efter en period på 5 700 000 år upprepas samma mönster för påskens infallande.</t>
  </si>
  <si>
    <r>
      <t xml:space="preserve">Detta gäller även för 25 april, men bara om </t>
    </r>
    <r>
      <rPr>
        <b/>
        <i/>
        <sz val="10"/>
        <color rgb="FF0070C0"/>
        <rFont val="Arial"/>
        <family val="2"/>
      </rPr>
      <t>d</t>
    </r>
    <r>
      <rPr>
        <sz val="10"/>
        <color rgb="FF0070C0"/>
        <rFont val="Arial"/>
        <family val="2"/>
      </rPr>
      <t xml:space="preserve"> = 28, </t>
    </r>
    <r>
      <rPr>
        <b/>
        <i/>
        <sz val="10"/>
        <color rgb="FF0070C0"/>
        <rFont val="Arial"/>
        <family val="2"/>
      </rPr>
      <t>e</t>
    </r>
    <r>
      <rPr>
        <sz val="10"/>
        <color rgb="FF0070C0"/>
        <rFont val="Arial"/>
        <family val="2"/>
      </rPr>
      <t xml:space="preserve"> = 6 och </t>
    </r>
    <r>
      <rPr>
        <b/>
        <i/>
        <sz val="10"/>
        <color rgb="FF0070C0"/>
        <rFont val="Arial"/>
        <family val="2"/>
      </rPr>
      <t>a</t>
    </r>
    <r>
      <rPr>
        <sz val="10"/>
        <color rgb="FF0070C0"/>
        <rFont val="Arial"/>
        <family val="2"/>
      </rPr>
      <t xml:space="preserve"> är större än 10.</t>
    </r>
  </si>
  <si>
    <t>om dag =26 april, så skall dag vara 19 april</t>
  </si>
  <si>
    <t>om dag =25 april, d=28, e=6, a&gt;10 så skall dag vara 18 april</t>
  </si>
  <si>
    <t>Pingst</t>
  </si>
  <si>
    <t>Påsk</t>
  </si>
  <si>
    <r>
      <t xml:space="preserve">I Sverige innebär helgdag en arbetsfri dag. Helgdagarna regleras i </t>
    </r>
    <r>
      <rPr>
        <i/>
        <sz val="10"/>
        <rFont val="Arial"/>
        <family val="2"/>
      </rPr>
      <t>Lag (1989:253) om allmänna helgdagar</t>
    </r>
    <r>
      <rPr>
        <sz val="10"/>
        <rFont val="Arial"/>
        <family val="2"/>
      </rPr>
      <t>.</t>
    </r>
    <r>
      <rPr>
        <vertAlign val="superscript"/>
        <sz val="9"/>
        <rFont val="Arial"/>
        <family val="2"/>
      </rPr>
      <t>[3]</t>
    </r>
    <r>
      <rPr>
        <sz val="10"/>
        <rFont val="Arial"/>
        <family val="2"/>
      </rPr>
      <t xml:space="preserve"> Helgdagarna anges av lagen som</t>
    </r>
  </si>
  <si>
    <t>söndagar i allmänhet, samt därutöver</t>
  </si>
  <si>
    <t>nyårsdagen (1 januari),</t>
  </si>
  <si>
    <t>trettondedag jul (6 januari),</t>
  </si>
  <si>
    <t>första maj (1 maj),</t>
  </si>
  <si>
    <r>
      <t xml:space="preserve">långfredagen, påskdagen och annandag påsk </t>
    </r>
    <r>
      <rPr>
        <i/>
        <sz val="10"/>
        <rFont val="Arial"/>
        <family val="2"/>
      </rPr>
      <t>(se Helgdagar i Sverige)</t>
    </r>
    <r>
      <rPr>
        <sz val="10"/>
        <rFont val="Arial"/>
        <family val="2"/>
      </rPr>
      <t>,</t>
    </r>
  </si>
  <si>
    <t>Kristi himmelsfärdsdag (sjätte torsdagen efter påskdagen),</t>
  </si>
  <si>
    <t>pingstdagen (sjunde söndagen efter påskdagen),</t>
  </si>
  <si>
    <t>nationaldagen (6 juni),</t>
  </si>
  <si>
    <t>midsommardagen (lördagen mellan 20 och 26 juni) och</t>
  </si>
  <si>
    <t>alla helgons dag (lördagen mellan 31 oktober och 6 november)</t>
  </si>
  <si>
    <r>
      <t xml:space="preserve">juldagen </t>
    </r>
    <r>
      <rPr>
        <i/>
        <sz val="10"/>
        <rFont val="Arial"/>
        <family val="2"/>
      </rPr>
      <t>(25 december)</t>
    </r>
    <r>
      <rPr>
        <sz val="10"/>
        <rFont val="Arial"/>
        <family val="2"/>
      </rPr>
      <t xml:space="preserve"> och annandag jul </t>
    </r>
    <r>
      <rPr>
        <i/>
        <sz val="10"/>
        <rFont val="Arial"/>
        <family val="2"/>
      </rPr>
      <t>(26 december)</t>
    </r>
    <r>
      <rPr>
        <sz val="10"/>
        <rFont val="Arial"/>
        <family val="2"/>
      </rPr>
      <t>.</t>
    </r>
  </si>
  <si>
    <t>Sverige har från och med 2005 två sekulära helgdagar, första maj respektive Sveriges nationaldag. Övriga helgdagar, däribland alla söndagar, är nominellt kristna kyrkliga helgdagar. En del av de kyrkliga helgdagarna firas i samma tider som högtider från förhistorisk tid och en del av traditionerna i samband med till exempel midsommaren har sitt ursprung i den tidigare högtiden.</t>
  </si>
  <si>
    <t>Tre helgdagsaftnar är sedan 2009 jämställda med söndagar, nämligen midsommarafton, julafton och nyårsafton. Detta regleras i 3 a § av Semesterlagen.</t>
  </si>
  <si>
    <r>
      <t>Inom handeln är det enligt lag fritt att ha öppet söndagar och helgdagar. Köpcentra brukar ha öppet sådana dagar. Men det är normalt stängt på nyårsdagen, midsommardagen och juldagen.</t>
    </r>
    <r>
      <rPr>
        <vertAlign val="superscript"/>
        <sz val="9"/>
        <rFont val="Arial"/>
        <family val="2"/>
      </rPr>
      <t>[4][5][6][7]</t>
    </r>
  </si>
  <si>
    <r>
      <t>Sverige</t>
    </r>
    <r>
      <rPr>
        <b/>
        <sz val="13.5"/>
        <color rgb="FF555555"/>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</si>
</sst>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
    <numFmt numFmtId="165" formatCode="ddd"/>
  </numFmts>
  <fonts count="44" x14ac:knownFonts="1">
    <font>
      <sz val="10"/>
      <name val="Arial"/>
      <family val="2"/>
    </font>
    <font>
      <sz val="10"/>
      <name val="Arial"/>
      <family val="2"/>
    </font>
    <font>
      <sz val="20"/>
      <name val="Cambria"/>
      <family val="2"/>
      <scheme val="major"/>
    </font>
    <font>
      <sz val="8"/>
      <name val="Century Gothic"/>
      <family val="2"/>
    </font>
    <font>
      <b/>
      <sz val="10"/>
      <name val="Cambria"/>
      <family val="2"/>
      <scheme val="major"/>
    </font>
    <font>
      <sz val="10"/>
      <name val="Century Gothic"/>
      <family val="2"/>
    </font>
    <font>
      <sz val="9"/>
      <name val="Cambria"/>
      <family val="2"/>
      <scheme val="major"/>
    </font>
    <font>
      <sz val="9"/>
      <name val="Century Gothic"/>
      <family val="2"/>
    </font>
    <font>
      <sz val="9"/>
      <name val="Calibri"/>
      <family val="2"/>
      <scheme val="minor"/>
    </font>
    <font>
      <sz val="9"/>
      <color theme="0"/>
      <name val="Calibri"/>
      <family val="2"/>
      <scheme val="minor"/>
    </font>
    <font>
      <sz val="8"/>
      <color theme="0"/>
      <name val="Century Gothic"/>
      <family val="2"/>
    </font>
    <font>
      <b/>
      <sz val="11"/>
      <color indexed="8"/>
      <name val="Arial"/>
      <family val="2"/>
    </font>
    <font>
      <b/>
      <sz val="9"/>
      <color indexed="8"/>
      <name val="Arial Narrow"/>
      <family val="2"/>
    </font>
    <font>
      <sz val="6"/>
      <color indexed="8"/>
      <name val="Arial Narrow"/>
      <family val="2"/>
    </font>
    <font>
      <sz val="8"/>
      <color indexed="8"/>
      <name val="Arial Narrow"/>
      <family val="2"/>
    </font>
    <font>
      <sz val="5"/>
      <color indexed="8"/>
      <name val="Arial Narrow"/>
      <family val="2"/>
    </font>
    <font>
      <sz val="6"/>
      <color indexed="53"/>
      <name val="Arial"/>
      <family val="2"/>
    </font>
    <font>
      <b/>
      <sz val="10"/>
      <name val="Arial Narrow"/>
      <family val="2"/>
    </font>
    <font>
      <b/>
      <sz val="6"/>
      <color indexed="53"/>
      <name val="Futura LtCn BT"/>
      <family val="2"/>
    </font>
    <font>
      <sz val="10"/>
      <name val="Arial Narrow"/>
      <family val="2"/>
    </font>
    <font>
      <sz val="6"/>
      <color indexed="48"/>
      <name val="Futura LtCn BT"/>
      <family val="2"/>
    </font>
    <font>
      <sz val="6"/>
      <name val="Arial"/>
      <family val="2"/>
    </font>
    <font>
      <b/>
      <sz val="11"/>
      <name val="Arial"/>
      <family val="2"/>
    </font>
    <font>
      <b/>
      <sz val="9"/>
      <name val="Arial Narrow"/>
      <family val="2"/>
    </font>
    <font>
      <sz val="8"/>
      <name val="Arial Narrow"/>
      <family val="2"/>
    </font>
    <font>
      <sz val="6"/>
      <name val="Arial Narrow"/>
      <family val="2"/>
    </font>
    <font>
      <sz val="18"/>
      <name val="Arial Black"/>
      <family val="2"/>
    </font>
    <font>
      <sz val="5"/>
      <name val="Arial Narrow"/>
      <family val="2"/>
    </font>
    <font>
      <sz val="20"/>
      <name val="Arial"/>
      <family val="2"/>
    </font>
    <font>
      <sz val="6"/>
      <color theme="0"/>
      <name val="Arial Narrow"/>
      <family val="2"/>
    </font>
    <font>
      <sz val="14"/>
      <name val="Arial"/>
      <family val="2"/>
    </font>
    <font>
      <b/>
      <sz val="12"/>
      <name val="Arial"/>
      <family val="2"/>
    </font>
    <font>
      <b/>
      <sz val="10"/>
      <name val="Arial"/>
      <family val="2"/>
    </font>
    <font>
      <b/>
      <i/>
      <sz val="10"/>
      <name val="Arial"/>
      <family val="2"/>
    </font>
    <font>
      <sz val="10"/>
      <color rgb="FFFF0000"/>
      <name val="Arial"/>
      <family val="2"/>
    </font>
    <font>
      <sz val="10"/>
      <color rgb="FF0070C0"/>
      <name val="Arial"/>
      <family val="2"/>
    </font>
    <font>
      <b/>
      <i/>
      <sz val="10"/>
      <color rgb="FF0070C0"/>
      <name val="Arial"/>
      <family val="2"/>
    </font>
    <font>
      <sz val="14"/>
      <color rgb="FFFF0000"/>
      <name val="Arial"/>
      <family val="2"/>
    </font>
    <font>
      <sz val="10"/>
      <color theme="0"/>
      <name val="Arial"/>
      <family val="2"/>
    </font>
    <font>
      <b/>
      <sz val="13.5"/>
      <name val="Arial"/>
      <family val="2"/>
    </font>
    <font>
      <b/>
      <sz val="13.5"/>
      <color rgb="FF555555"/>
      <name val="Arial"/>
      <family val="2"/>
    </font>
    <font>
      <i/>
      <sz val="10"/>
      <name val="Arial"/>
      <family val="2"/>
    </font>
    <font>
      <vertAlign val="superscript"/>
      <sz val="9"/>
      <name val="Arial"/>
      <family val="2"/>
    </font>
    <font>
      <u/>
      <sz val="10"/>
      <color theme="10"/>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darkGray">
        <fgColor indexed="9"/>
        <bgColor indexed="9"/>
      </patternFill>
    </fill>
    <fill>
      <patternFill patternType="solid">
        <fgColor indexed="47"/>
        <bgColor indexed="64"/>
      </patternFill>
    </fill>
    <fill>
      <patternFill patternType="lightUp">
        <fgColor indexed="52"/>
      </patternFill>
    </fill>
    <fill>
      <patternFill patternType="solid">
        <fgColor theme="6" tint="0.39994506668294322"/>
        <bgColor theme="6" tint="0.79992065187536243"/>
      </patternFill>
    </fill>
    <fill>
      <patternFill patternType="lightHorizontal">
        <fgColor theme="6" tint="0.79992065187536243"/>
        <bgColor theme="6" tint="0.39994506668294322"/>
      </patternFill>
    </fill>
    <fill>
      <patternFill patternType="solid">
        <fgColor theme="5" tint="0.39997558519241921"/>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medium">
        <color indexed="64"/>
      </left>
      <right/>
      <top/>
      <bottom style="hair">
        <color indexed="64"/>
      </bottom>
      <diagonal/>
    </border>
    <border>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thin">
        <color indexed="64"/>
      </bottom>
      <diagonal/>
    </border>
    <border>
      <left style="thin">
        <color indexed="64"/>
      </left>
      <right/>
      <top/>
      <bottom style="thin">
        <color indexed="64"/>
      </bottom>
      <diagonal/>
    </border>
  </borders>
  <cellStyleXfs count="14">
    <xf numFmtId="0" fontId="0" fillId="0" borderId="0"/>
    <xf numFmtId="0" fontId="11" fillId="0" borderId="0" applyFill="0" applyBorder="0"/>
    <xf numFmtId="0" fontId="12" fillId="0" borderId="10" applyFill="0"/>
    <xf numFmtId="0" fontId="1" fillId="0" borderId="0"/>
    <xf numFmtId="0" fontId="1" fillId="0" borderId="0" applyBorder="0"/>
    <xf numFmtId="0" fontId="13" fillId="0" borderId="0" applyFill="0" applyBorder="0"/>
    <xf numFmtId="0" fontId="14" fillId="5" borderId="11" applyFill="0" applyBorder="0"/>
    <xf numFmtId="0" fontId="15" fillId="0" borderId="10" applyFill="0" applyBorder="0">
      <alignment vertical="justify" wrapText="1"/>
    </xf>
    <xf numFmtId="0" fontId="16" fillId="0" borderId="11" applyFill="0" applyBorder="0"/>
    <xf numFmtId="0" fontId="17" fillId="0" borderId="10" applyFill="0" applyBorder="0">
      <alignment horizontal="right"/>
    </xf>
    <xf numFmtId="0" fontId="18" fillId="0" borderId="11"/>
    <xf numFmtId="0" fontId="19" fillId="6" borderId="11"/>
    <xf numFmtId="0" fontId="20" fillId="0" borderId="0" applyFill="0" applyBorder="0"/>
    <xf numFmtId="0" fontId="43" fillId="0" borderId="0" applyNumberFormat="0" applyFill="0" applyBorder="0" applyAlignment="0" applyProtection="0"/>
  </cellStyleXfs>
  <cellXfs count="135">
    <xf numFmtId="0" fontId="0" fillId="0" borderId="0" xfId="0"/>
    <xf numFmtId="0" fontId="3" fillId="2" borderId="0" xfId="0" applyFont="1" applyFill="1" applyAlignment="1">
      <alignment vertical="center"/>
    </xf>
    <xf numFmtId="0" fontId="5" fillId="2" borderId="0" xfId="0" applyFont="1" applyFill="1" applyAlignment="1" applyProtection="1">
      <alignment vertical="center"/>
      <protection hidden="1"/>
    </xf>
    <xf numFmtId="0" fontId="5" fillId="2" borderId="0" xfId="0" applyFont="1" applyFill="1" applyAlignment="1">
      <alignment vertical="center"/>
    </xf>
    <xf numFmtId="0" fontId="7" fillId="2" borderId="0" xfId="0" applyFont="1" applyFill="1" applyAlignment="1" applyProtection="1">
      <alignment vertical="center"/>
      <protection hidden="1"/>
    </xf>
    <xf numFmtId="0" fontId="7" fillId="2" borderId="0" xfId="0" applyFont="1" applyFill="1" applyAlignment="1">
      <alignment vertical="center"/>
    </xf>
    <xf numFmtId="0" fontId="8" fillId="3" borderId="4" xfId="0" applyFont="1" applyFill="1" applyBorder="1" applyAlignment="1" applyProtection="1">
      <alignment horizontal="left" vertical="center" wrapText="1" indent="1"/>
      <protection hidden="1"/>
    </xf>
    <xf numFmtId="0" fontId="8" fillId="3" borderId="5" xfId="0" applyFont="1" applyFill="1" applyBorder="1" applyAlignment="1" applyProtection="1">
      <alignment horizontal="left" vertical="center" wrapText="1" indent="1"/>
      <protection hidden="1"/>
    </xf>
    <xf numFmtId="0" fontId="8" fillId="3" borderId="6" xfId="0" applyFont="1" applyFill="1" applyBorder="1" applyAlignment="1" applyProtection="1">
      <alignment horizontal="left" vertical="center" wrapText="1" indent="1"/>
      <protection hidden="1"/>
    </xf>
    <xf numFmtId="0" fontId="8" fillId="3" borderId="7" xfId="0" applyFont="1" applyFill="1" applyBorder="1" applyAlignment="1" applyProtection="1">
      <alignment horizontal="left" vertical="center" wrapText="1" indent="1"/>
      <protection hidden="1"/>
    </xf>
    <xf numFmtId="0" fontId="8" fillId="3" borderId="8" xfId="0" applyFont="1" applyFill="1" applyBorder="1" applyAlignment="1" applyProtection="1">
      <alignment horizontal="left" vertical="center" wrapText="1" indent="1"/>
      <protection hidden="1"/>
    </xf>
    <xf numFmtId="0" fontId="9" fillId="3" borderId="8" xfId="0" applyFont="1" applyFill="1" applyBorder="1" applyAlignment="1" applyProtection="1">
      <alignment horizontal="left" vertical="center" wrapText="1" indent="1"/>
      <protection hidden="1"/>
    </xf>
    <xf numFmtId="0" fontId="9" fillId="3" borderId="9" xfId="0" applyFont="1" applyFill="1" applyBorder="1" applyAlignment="1" applyProtection="1">
      <alignment horizontal="left" vertical="center" wrapText="1" indent="1"/>
      <protection hidden="1"/>
    </xf>
    <xf numFmtId="0" fontId="3" fillId="2" borderId="0" xfId="0" applyFont="1" applyFill="1" applyAlignment="1" applyProtection="1">
      <alignment vertical="center"/>
      <protection hidden="1"/>
    </xf>
    <xf numFmtId="0" fontId="9" fillId="2" borderId="8" xfId="0" applyFont="1" applyFill="1" applyBorder="1" applyAlignment="1" applyProtection="1">
      <alignment horizontal="left" vertical="center" wrapText="1" indent="1"/>
      <protection hidden="1"/>
    </xf>
    <xf numFmtId="0" fontId="9" fillId="2" borderId="9" xfId="0" applyFont="1" applyFill="1" applyBorder="1" applyAlignment="1" applyProtection="1">
      <alignment horizontal="left" vertical="center" wrapText="1" indent="1"/>
      <protection hidden="1"/>
    </xf>
    <xf numFmtId="0" fontId="9" fillId="4" borderId="8" xfId="0" applyFont="1" applyFill="1" applyBorder="1" applyAlignment="1" applyProtection="1">
      <alignment horizontal="left" vertical="center" wrapText="1" indent="1"/>
      <protection hidden="1"/>
    </xf>
    <xf numFmtId="0" fontId="10" fillId="2" borderId="0" xfId="0" applyFont="1" applyFill="1" applyAlignment="1" applyProtection="1">
      <alignment horizontal="center" vertical="center"/>
      <protection hidden="1"/>
    </xf>
    <xf numFmtId="0" fontId="10" fillId="2" borderId="0" xfId="0" applyFont="1" applyFill="1" applyAlignment="1" applyProtection="1">
      <alignment vertical="center"/>
      <protection hidden="1"/>
    </xf>
    <xf numFmtId="0" fontId="3" fillId="3" borderId="0" xfId="0" applyFont="1" applyFill="1" applyBorder="1" applyAlignment="1" applyProtection="1">
      <alignment vertical="center"/>
      <protection hidden="1"/>
    </xf>
    <xf numFmtId="0" fontId="6" fillId="7" borderId="4" xfId="0" applyFont="1" applyFill="1" applyBorder="1" applyAlignment="1" applyProtection="1">
      <alignment horizontal="center" vertical="center"/>
      <protection hidden="1"/>
    </xf>
    <xf numFmtId="0" fontId="6" fillId="7" borderId="5" xfId="0" applyFont="1" applyFill="1" applyBorder="1" applyAlignment="1" applyProtection="1">
      <alignment horizontal="center" vertical="center"/>
      <protection hidden="1"/>
    </xf>
    <xf numFmtId="0" fontId="6" fillId="7" borderId="6" xfId="0" applyFont="1" applyFill="1" applyBorder="1" applyAlignment="1" applyProtection="1">
      <alignment horizontal="center" vertical="center"/>
      <protection hidden="1"/>
    </xf>
    <xf numFmtId="0" fontId="21" fillId="0" borderId="11" xfId="8" applyFont="1" applyFill="1" applyBorder="1" applyAlignment="1">
      <alignment vertical="center"/>
    </xf>
    <xf numFmtId="0" fontId="1" fillId="0" borderId="0" xfId="4" applyFont="1" applyFill="1"/>
    <xf numFmtId="0" fontId="1" fillId="0" borderId="0" xfId="4" applyFont="1"/>
    <xf numFmtId="0" fontId="1" fillId="0" borderId="0" xfId="3" applyFont="1" applyFill="1"/>
    <xf numFmtId="0" fontId="25" fillId="0" borderId="10" xfId="5" applyFont="1" applyFill="1" applyBorder="1" applyAlignment="1">
      <alignment vertical="center"/>
    </xf>
    <xf numFmtId="0" fontId="25" fillId="0" borderId="11" xfId="5" applyFont="1" applyFill="1" applyBorder="1" applyAlignment="1">
      <alignment vertical="center"/>
    </xf>
    <xf numFmtId="0" fontId="25" fillId="0" borderId="11" xfId="7" applyFont="1" applyFill="1" applyBorder="1" applyAlignment="1">
      <alignment vertical="center"/>
    </xf>
    <xf numFmtId="0" fontId="25" fillId="0" borderId="11" xfId="5" applyFont="1" applyFill="1" applyBorder="1" applyAlignment="1">
      <alignment vertical="center" wrapText="1"/>
    </xf>
    <xf numFmtId="0" fontId="25" fillId="0" borderId="11" xfId="6" applyFont="1" applyFill="1" applyBorder="1" applyAlignment="1">
      <alignment vertical="center"/>
    </xf>
    <xf numFmtId="0" fontId="25" fillId="0" borderId="0" xfId="5" applyFont="1" applyFill="1" applyBorder="1" applyAlignment="1">
      <alignment vertical="center"/>
    </xf>
    <xf numFmtId="0" fontId="25" fillId="0" borderId="0" xfId="5" applyFont="1" applyFill="1" applyBorder="1"/>
    <xf numFmtId="0" fontId="1" fillId="0" borderId="0" xfId="4" applyFont="1" applyFill="1" applyBorder="1" applyAlignment="1">
      <alignment horizontal="right"/>
    </xf>
    <xf numFmtId="0" fontId="1" fillId="0" borderId="0" xfId="4" applyFont="1" applyFill="1" applyBorder="1"/>
    <xf numFmtId="0" fontId="1" fillId="0" borderId="0" xfId="4" applyFont="1" applyFill="1" applyBorder="1" applyAlignment="1">
      <alignment vertical="center"/>
    </xf>
    <xf numFmtId="0" fontId="1" fillId="0" borderId="0" xfId="4" applyFont="1" applyFill="1" applyAlignment="1">
      <alignment vertical="center"/>
    </xf>
    <xf numFmtId="0" fontId="25" fillId="0" borderId="10" xfId="5" applyFont="1" applyFill="1" applyBorder="1" applyAlignment="1">
      <alignment vertical="center" wrapText="1"/>
    </xf>
    <xf numFmtId="0" fontId="27" fillId="0" borderId="11" xfId="7" applyFont="1" applyFill="1" applyBorder="1" applyAlignment="1">
      <alignment vertical="center" wrapText="1"/>
    </xf>
    <xf numFmtId="0" fontId="25" fillId="0" borderId="11" xfId="7" applyFont="1" applyFill="1" applyBorder="1" applyAlignment="1">
      <alignment vertical="center" wrapText="1"/>
    </xf>
    <xf numFmtId="0" fontId="1" fillId="0" borderId="0" xfId="4" applyFont="1" applyBorder="1" applyAlignment="1">
      <alignment horizontal="right"/>
    </xf>
    <xf numFmtId="0" fontId="1" fillId="0" borderId="0" xfId="4" applyFont="1" applyBorder="1"/>
    <xf numFmtId="0" fontId="1" fillId="0" borderId="0" xfId="4" applyFont="1" applyBorder="1" applyAlignment="1">
      <alignment vertical="center"/>
    </xf>
    <xf numFmtId="0" fontId="1" fillId="0" borderId="12" xfId="4" applyFont="1" applyBorder="1" applyAlignment="1">
      <alignment horizontal="right"/>
    </xf>
    <xf numFmtId="0" fontId="1" fillId="0" borderId="12" xfId="4" applyFont="1" applyBorder="1"/>
    <xf numFmtId="0" fontId="1" fillId="0" borderId="12" xfId="4" applyFont="1" applyBorder="1" applyAlignment="1">
      <alignment vertical="center"/>
    </xf>
    <xf numFmtId="0" fontId="1" fillId="0" borderId="0" xfId="4" applyFont="1" applyAlignment="1">
      <alignment vertical="center"/>
    </xf>
    <xf numFmtId="164" fontId="23" fillId="0" borderId="13" xfId="2" applyNumberFormat="1" applyFont="1" applyFill="1" applyBorder="1"/>
    <xf numFmtId="165" fontId="24" fillId="0" borderId="11" xfId="6" applyNumberFormat="1" applyFont="1" applyFill="1" applyBorder="1" applyAlignment="1">
      <alignment horizontal="center"/>
    </xf>
    <xf numFmtId="165" fontId="24" fillId="0" borderId="10" xfId="6" applyNumberFormat="1" applyFont="1" applyFill="1" applyBorder="1" applyAlignment="1">
      <alignment horizontal="center"/>
    </xf>
    <xf numFmtId="0" fontId="1" fillId="0" borderId="0" xfId="4" applyFont="1" applyFill="1" applyBorder="1" applyAlignment="1">
      <alignment horizontal="center"/>
    </xf>
    <xf numFmtId="0" fontId="1" fillId="0" borderId="0" xfId="4" applyFont="1" applyBorder="1" applyAlignment="1">
      <alignment horizontal="center"/>
    </xf>
    <xf numFmtId="0" fontId="1" fillId="0" borderId="12" xfId="4" applyFont="1" applyBorder="1" applyAlignment="1">
      <alignment horizontal="center"/>
    </xf>
    <xf numFmtId="0" fontId="24" fillId="0" borderId="0" xfId="6" applyFont="1" applyFill="1" applyBorder="1" applyAlignment="1">
      <alignment horizontal="center"/>
    </xf>
    <xf numFmtId="0" fontId="25" fillId="0" borderId="14" xfId="5" applyFont="1" applyFill="1" applyBorder="1" applyAlignment="1">
      <alignment vertical="center"/>
    </xf>
    <xf numFmtId="164" fontId="1" fillId="0" borderId="0" xfId="4" applyNumberFormat="1" applyFont="1"/>
    <xf numFmtId="164" fontId="23" fillId="0" borderId="10" xfId="2" applyNumberFormat="1" applyFont="1" applyFill="1" applyBorder="1"/>
    <xf numFmtId="164" fontId="23" fillId="0" borderId="20" xfId="2" applyNumberFormat="1" applyFont="1" applyFill="1" applyBorder="1"/>
    <xf numFmtId="165" fontId="24" fillId="0" borderId="21" xfId="6" applyNumberFormat="1" applyFont="1" applyFill="1" applyBorder="1" applyAlignment="1">
      <alignment horizontal="center"/>
    </xf>
    <xf numFmtId="0" fontId="25" fillId="0" borderId="21" xfId="5" applyFont="1" applyFill="1" applyBorder="1" applyAlignment="1">
      <alignment vertical="center"/>
    </xf>
    <xf numFmtId="0" fontId="1" fillId="0" borderId="23" xfId="4" applyFont="1" applyBorder="1"/>
    <xf numFmtId="0" fontId="1" fillId="0" borderId="23" xfId="4" applyFont="1" applyFill="1" applyBorder="1"/>
    <xf numFmtId="0" fontId="0" fillId="0" borderId="23" xfId="4" applyFont="1" applyBorder="1"/>
    <xf numFmtId="0" fontId="27" fillId="0" borderId="21" xfId="7" applyFont="1" applyFill="1" applyBorder="1" applyAlignment="1">
      <alignment vertical="center" wrapText="1"/>
    </xf>
    <xf numFmtId="0" fontId="1" fillId="0" borderId="23" xfId="3" applyFont="1" applyFill="1" applyBorder="1"/>
    <xf numFmtId="164" fontId="23" fillId="0" borderId="25" xfId="2" applyNumberFormat="1" applyFont="1" applyFill="1" applyBorder="1"/>
    <xf numFmtId="165" fontId="24" fillId="0" borderId="0" xfId="6" applyNumberFormat="1" applyFont="1" applyFill="1" applyBorder="1" applyAlignment="1">
      <alignment horizontal="center"/>
    </xf>
    <xf numFmtId="0" fontId="25" fillId="0" borderId="14" xfId="5" applyFont="1" applyFill="1" applyBorder="1"/>
    <xf numFmtId="164" fontId="23" fillId="0" borderId="27" xfId="2" applyNumberFormat="1" applyFont="1" applyFill="1" applyBorder="1"/>
    <xf numFmtId="164" fontId="23" fillId="0" borderId="26" xfId="2" applyNumberFormat="1" applyFont="1" applyFill="1" applyBorder="1"/>
    <xf numFmtId="164" fontId="23" fillId="0" borderId="24" xfId="2" applyNumberFormat="1" applyFont="1" applyFill="1" applyBorder="1"/>
    <xf numFmtId="164" fontId="23" fillId="0" borderId="28" xfId="2" applyNumberFormat="1" applyFont="1" applyFill="1" applyBorder="1"/>
    <xf numFmtId="0" fontId="29" fillId="0" borderId="0" xfId="5" applyFont="1" applyFill="1" applyBorder="1" applyAlignment="1">
      <alignment vertical="center"/>
    </xf>
    <xf numFmtId="164" fontId="23" fillId="9" borderId="13" xfId="2" applyNumberFormat="1" applyFont="1" applyFill="1" applyBorder="1"/>
    <xf numFmtId="165" fontId="24" fillId="9" borderId="10" xfId="5" applyNumberFormat="1" applyFont="1" applyFill="1" applyBorder="1" applyAlignment="1">
      <alignment horizontal="center"/>
    </xf>
    <xf numFmtId="0" fontId="25" fillId="9" borderId="10" xfId="5" applyFont="1" applyFill="1" applyBorder="1" applyAlignment="1">
      <alignment vertical="center"/>
    </xf>
    <xf numFmtId="164" fontId="23" fillId="9" borderId="10" xfId="2" applyNumberFormat="1" applyFont="1" applyFill="1" applyBorder="1"/>
    <xf numFmtId="165" fontId="24" fillId="9" borderId="11" xfId="6" applyNumberFormat="1" applyFont="1" applyFill="1" applyBorder="1" applyAlignment="1">
      <alignment horizontal="center"/>
    </xf>
    <xf numFmtId="0" fontId="25" fillId="9" borderId="11" xfId="5" applyFont="1" applyFill="1" applyBorder="1" applyAlignment="1">
      <alignment vertical="center"/>
    </xf>
    <xf numFmtId="0" fontId="25" fillId="9" borderId="10" xfId="6" applyFont="1" applyFill="1" applyBorder="1" applyAlignment="1">
      <alignment vertical="center"/>
    </xf>
    <xf numFmtId="164" fontId="23" fillId="9" borderId="24" xfId="2" applyNumberFormat="1" applyFont="1" applyFill="1" applyBorder="1"/>
    <xf numFmtId="165" fontId="24" fillId="9" borderId="10" xfId="6" applyNumberFormat="1" applyFont="1" applyFill="1" applyBorder="1" applyAlignment="1">
      <alignment horizontal="center"/>
    </xf>
    <xf numFmtId="14" fontId="0" fillId="0" borderId="0" xfId="0" applyNumberFormat="1"/>
    <xf numFmtId="0" fontId="30" fillId="0" borderId="0" xfId="0" applyFont="1"/>
    <xf numFmtId="0" fontId="30" fillId="0" borderId="0" xfId="0" applyFont="1" applyAlignment="1">
      <alignment horizontal="right"/>
    </xf>
    <xf numFmtId="1" fontId="30" fillId="0" borderId="0" xfId="0" applyNumberFormat="1" applyFont="1"/>
    <xf numFmtId="14" fontId="30" fillId="0" borderId="0" xfId="0" applyNumberFormat="1" applyFont="1"/>
    <xf numFmtId="0" fontId="31" fillId="0" borderId="0" xfId="0" applyFont="1" applyAlignment="1">
      <alignment horizontal="left" vertical="center"/>
    </xf>
    <xf numFmtId="0" fontId="0" fillId="0" borderId="0" xfId="0" applyAlignment="1">
      <alignment horizontal="left"/>
    </xf>
    <xf numFmtId="0" fontId="0" fillId="0" borderId="0" xfId="0" applyAlignment="1">
      <alignment horizontal="left" vertical="center"/>
    </xf>
    <xf numFmtId="0" fontId="32" fillId="0" borderId="0" xfId="0" applyFont="1" applyAlignment="1">
      <alignment horizontal="left"/>
    </xf>
    <xf numFmtId="0" fontId="34" fillId="0" borderId="0" xfId="0" applyFont="1" applyAlignment="1">
      <alignment horizontal="left"/>
    </xf>
    <xf numFmtId="0" fontId="35" fillId="0" borderId="0" xfId="0" applyFont="1" applyAlignment="1">
      <alignment horizontal="left"/>
    </xf>
    <xf numFmtId="0" fontId="37" fillId="0" borderId="0" xfId="0" applyFont="1"/>
    <xf numFmtId="14" fontId="1" fillId="0" borderId="0" xfId="4" applyNumberFormat="1" applyFont="1"/>
    <xf numFmtId="0" fontId="21" fillId="0" borderId="21" xfId="8" applyFont="1" applyFill="1" applyBorder="1" applyAlignment="1">
      <alignment vertical="center"/>
    </xf>
    <xf numFmtId="165" fontId="24" fillId="0" borderId="29" xfId="6" applyNumberFormat="1" applyFont="1" applyFill="1" applyBorder="1" applyAlignment="1">
      <alignment horizontal="center"/>
    </xf>
    <xf numFmtId="0" fontId="25" fillId="0" borderId="29" xfId="5" applyFont="1" applyFill="1" applyBorder="1" applyAlignment="1">
      <alignment vertical="center"/>
    </xf>
    <xf numFmtId="164" fontId="23" fillId="0" borderId="31" xfId="2" applyNumberFormat="1" applyFont="1" applyFill="1" applyBorder="1"/>
    <xf numFmtId="14" fontId="38" fillId="0" borderId="0" xfId="4" applyNumberFormat="1" applyFont="1"/>
    <xf numFmtId="165" fontId="1" fillId="0" borderId="0" xfId="4" applyNumberFormat="1" applyFont="1"/>
    <xf numFmtId="0" fontId="39" fillId="0" borderId="0" xfId="0" applyFont="1" applyAlignment="1">
      <alignment vertical="center"/>
    </xf>
    <xf numFmtId="0" fontId="0" fillId="0" borderId="0" xfId="0" applyAlignment="1">
      <alignment horizontal="left" vertical="center" indent="1"/>
    </xf>
    <xf numFmtId="0" fontId="43" fillId="0" borderId="0" xfId="13" applyAlignment="1">
      <alignment horizontal="left" vertical="center" indent="1"/>
    </xf>
    <xf numFmtId="0" fontId="25" fillId="0" borderId="29" xfId="5" applyFont="1" applyFill="1" applyBorder="1" applyAlignment="1"/>
    <xf numFmtId="0" fontId="25" fillId="0" borderId="0" xfId="4" applyFont="1" applyFill="1" applyAlignment="1"/>
    <xf numFmtId="0" fontId="25" fillId="0" borderId="11" xfId="5" applyFont="1" applyFill="1" applyBorder="1" applyAlignment="1"/>
    <xf numFmtId="0" fontId="25" fillId="0" borderId="21" xfId="5" applyFont="1" applyFill="1" applyBorder="1" applyAlignment="1"/>
    <xf numFmtId="0" fontId="25" fillId="0" borderId="17" xfId="5" applyFont="1" applyFill="1" applyBorder="1" applyAlignment="1"/>
    <xf numFmtId="0" fontId="25" fillId="0" borderId="19" xfId="5" applyFont="1" applyFill="1" applyBorder="1" applyAlignment="1"/>
    <xf numFmtId="0" fontId="25" fillId="9" borderId="19" xfId="5" applyFont="1" applyFill="1" applyBorder="1" applyAlignment="1"/>
    <xf numFmtId="0" fontId="25" fillId="0" borderId="22" xfId="5" applyFont="1" applyFill="1" applyBorder="1" applyAlignment="1"/>
    <xf numFmtId="0" fontId="25" fillId="9" borderId="11" xfId="5" applyFont="1" applyFill="1" applyBorder="1" applyAlignment="1"/>
    <xf numFmtId="0" fontId="25" fillId="0" borderId="10" xfId="5" applyFont="1" applyFill="1" applyBorder="1" applyAlignment="1"/>
    <xf numFmtId="0" fontId="25" fillId="9" borderId="17" xfId="5" applyFont="1" applyFill="1" applyBorder="1" applyAlignment="1"/>
    <xf numFmtId="0" fontId="25" fillId="0" borderId="18" xfId="5" applyFont="1" applyFill="1" applyBorder="1" applyAlignment="1"/>
    <xf numFmtId="0" fontId="25" fillId="9" borderId="18" xfId="5" applyFont="1" applyFill="1" applyBorder="1" applyAlignment="1"/>
    <xf numFmtId="0" fontId="2" fillId="2" borderId="0" xfId="0" applyFont="1" applyFill="1" applyBorder="1" applyAlignment="1" applyProtection="1">
      <alignment horizontal="center" vertical="center"/>
      <protection locked="0" hidden="1"/>
    </xf>
    <xf numFmtId="0" fontId="4" fillId="8" borderId="1" xfId="0" applyFont="1" applyFill="1" applyBorder="1" applyAlignment="1" applyProtection="1">
      <alignment horizontal="center" vertical="center"/>
      <protection hidden="1"/>
    </xf>
    <xf numFmtId="0" fontId="4" fillId="8" borderId="2" xfId="0" applyFont="1" applyFill="1" applyBorder="1" applyAlignment="1" applyProtection="1">
      <alignment horizontal="center" vertical="center"/>
      <protection hidden="1"/>
    </xf>
    <xf numFmtId="0" fontId="4" fillId="8" borderId="3" xfId="0" applyFont="1" applyFill="1" applyBorder="1" applyAlignment="1" applyProtection="1">
      <alignment horizontal="center" vertical="center"/>
      <protection hidden="1"/>
    </xf>
    <xf numFmtId="0" fontId="28" fillId="0" borderId="30" xfId="4" applyFont="1" applyBorder="1" applyAlignment="1">
      <alignment horizontal="center" vertical="center"/>
    </xf>
    <xf numFmtId="0" fontId="25" fillId="0" borderId="0" xfId="5" applyFont="1" applyFill="1" applyBorder="1" applyAlignment="1">
      <alignment wrapText="1"/>
    </xf>
    <xf numFmtId="0" fontId="25" fillId="0" borderId="0" xfId="5" applyFont="1" applyFill="1"/>
    <xf numFmtId="0" fontId="1" fillId="0" borderId="0" xfId="4" applyFont="1" applyFill="1" applyAlignment="1">
      <alignment horizontal="left"/>
    </xf>
    <xf numFmtId="0" fontId="1" fillId="0" borderId="0" xfId="4" applyFont="1" applyFill="1" applyAlignment="1"/>
    <xf numFmtId="0" fontId="26" fillId="0" borderId="0" xfId="4" applyFont="1" applyFill="1" applyBorder="1" applyAlignment="1">
      <alignment horizontal="center"/>
    </xf>
    <xf numFmtId="0" fontId="26" fillId="0" borderId="0" xfId="4" applyFont="1" applyFill="1" applyAlignment="1">
      <alignment horizontal="center"/>
    </xf>
    <xf numFmtId="0" fontId="22" fillId="0" borderId="15" xfId="1" applyFont="1" applyBorder="1" applyAlignment="1">
      <alignment horizontal="center"/>
    </xf>
    <xf numFmtId="0" fontId="22" fillId="0" borderId="12" xfId="1" applyFont="1" applyBorder="1" applyAlignment="1">
      <alignment horizontal="center"/>
    </xf>
    <xf numFmtId="0" fontId="22" fillId="0" borderId="16" xfId="1" applyFont="1" applyBorder="1" applyAlignment="1">
      <alignment horizontal="center"/>
    </xf>
    <xf numFmtId="0" fontId="22" fillId="0" borderId="15" xfId="1" applyFont="1" applyFill="1" applyBorder="1" applyAlignment="1">
      <alignment horizontal="center"/>
    </xf>
    <xf numFmtId="0" fontId="22" fillId="0" borderId="12" xfId="1" applyFont="1" applyFill="1" applyBorder="1" applyAlignment="1">
      <alignment horizontal="center"/>
    </xf>
    <xf numFmtId="0" fontId="22" fillId="0" borderId="16" xfId="1" applyFont="1" applyFill="1" applyBorder="1" applyAlignment="1">
      <alignment horizontal="center"/>
    </xf>
  </cellXfs>
  <cellStyles count="14">
    <cellStyle name="Datum" xfId="9" xr:uid="{00000000-0005-0000-0000-000000000000}"/>
    <cellStyle name="Feiertage" xfId="5" xr:uid="{00000000-0005-0000-0000-000001000000}"/>
    <cellStyle name="Feiertage 2 Zeilen" xfId="7" xr:uid="{00000000-0005-0000-0000-000002000000}"/>
    <cellStyle name="Gemeindebrief" xfId="10" xr:uid="{00000000-0005-0000-0000-000003000000}"/>
    <cellStyle name="Gemeindebrieg" xfId="8" xr:uid="{00000000-0005-0000-0000-000004000000}"/>
    <cellStyle name="Hyperlänk" xfId="13" builtinId="8"/>
    <cellStyle name="Leer" xfId="3" xr:uid="{00000000-0005-0000-0000-000006000000}"/>
    <cellStyle name="Monat" xfId="2" xr:uid="{00000000-0005-0000-0000-000007000000}"/>
    <cellStyle name="Monat Überschrift" xfId="1" xr:uid="{00000000-0005-0000-0000-000008000000}"/>
    <cellStyle name="Normal" xfId="0" builtinId="0"/>
    <cellStyle name="Normal 2" xfId="4" xr:uid="{00000000-0005-0000-0000-00000A000000}"/>
    <cellStyle name="Tage" xfId="11" xr:uid="{00000000-0005-0000-0000-00000B000000}"/>
    <cellStyle name="Wochen" xfId="12" xr:uid="{00000000-0005-0000-0000-00000C000000}"/>
    <cellStyle name="Wochentag" xfId="6" xr:uid="{00000000-0005-0000-0000-00000D000000}"/>
  </cellStyles>
  <dxfs count="38">
    <dxf>
      <fill>
        <patternFill>
          <bgColor theme="5" tint="0.39994506668294322"/>
        </patternFill>
      </fill>
    </dxf>
    <dxf>
      <fill>
        <patternFill>
          <bgColor theme="5"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bgColor theme="6" tint="0.39994506668294322"/>
        </patternFill>
      </fill>
    </dxf>
    <dxf>
      <fill>
        <patternFill>
          <bgColor theme="5" tint="0.39994506668294322"/>
        </patternFill>
      </fill>
    </dxf>
    <dxf>
      <numFmt numFmtId="165" formatCode="ddd"/>
      <border>
        <top style="hair">
          <color auto="1"/>
        </top>
        <bottom style="thin">
          <color auto="1"/>
        </bottom>
        <vertical/>
        <horizontal/>
      </border>
    </dxf>
    <dxf>
      <numFmt numFmtId="166" formatCode=";;;"/>
      <fill>
        <patternFill patternType="none">
          <bgColor auto="1"/>
        </patternFill>
      </fill>
      <border>
        <left style="thin">
          <color auto="1"/>
        </left>
        <right/>
        <top style="thin">
          <color auto="1"/>
        </top>
        <bottom/>
        <vertical/>
        <horizontal/>
      </border>
    </dxf>
    <dxf>
      <numFmt numFmtId="164" formatCode="d"/>
      <border>
        <left style="thin">
          <color auto="1"/>
        </left>
        <top style="hair">
          <color auto="1"/>
        </top>
        <bottom style="thin">
          <color auto="1"/>
        </bottom>
        <vertical/>
        <horizontal/>
      </border>
    </dxf>
    <dxf>
      <fill>
        <patternFill patternType="none">
          <bgColor auto="1"/>
        </patternFill>
      </fill>
      <border>
        <left/>
        <right style="thin">
          <color auto="1"/>
        </right>
        <top style="thin">
          <color auto="1"/>
        </top>
        <bottom/>
        <vertical/>
        <horizontal/>
      </border>
    </dxf>
    <dxf>
      <border>
        <right style="thin">
          <color auto="1"/>
        </right>
        <top style="hair">
          <color auto="1"/>
        </top>
        <bottom style="thin">
          <color auto="1"/>
        </bottom>
        <vertical/>
        <horizontal/>
      </border>
    </dxf>
    <dxf>
      <numFmt numFmtId="166" formatCode=";;;"/>
      <fill>
        <patternFill patternType="none">
          <bgColor auto="1"/>
        </patternFill>
      </fill>
      <border>
        <top style="thin">
          <color auto="1"/>
        </top>
        <bottom/>
        <vertical/>
        <horizontal/>
      </border>
    </dxf>
    <dxf>
      <border>
        <top style="hair">
          <color auto="1"/>
        </top>
        <bottom style="thin">
          <color auto="1"/>
        </bottom>
        <vertical/>
        <horizontal/>
      </border>
    </dxf>
  </dxfs>
  <tableStyles count="0" defaultTableStyle="TableStyleMedium2" defaultPivotStyle="PivotStyleLight16"/>
  <colors>
    <mruColors>
      <color rgb="FFD7796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v.wikipedia.org/wiki/Midsommardagen" TargetMode="External"/><Relationship Id="rId3" Type="http://schemas.openxmlformats.org/officeDocument/2006/relationships/hyperlink" Target="http://sv.wikipedia.org/wiki/Trettondedag_jul" TargetMode="External"/><Relationship Id="rId7" Type="http://schemas.openxmlformats.org/officeDocument/2006/relationships/hyperlink" Target="http://sv.wikipedia.org/wiki/Sveriges_nationaldag" TargetMode="External"/><Relationship Id="rId2" Type="http://schemas.openxmlformats.org/officeDocument/2006/relationships/hyperlink" Target="http://sv.wikipedia.org/wiki/Ny%C3%A5rsdagen" TargetMode="External"/><Relationship Id="rId1" Type="http://schemas.openxmlformats.org/officeDocument/2006/relationships/hyperlink" Target="http://sv.wikipedia.org/wiki/S%C3%B6ndag" TargetMode="External"/><Relationship Id="rId6" Type="http://schemas.openxmlformats.org/officeDocument/2006/relationships/hyperlink" Target="http://sv.wikipedia.org/wiki/Pingstdagen" TargetMode="External"/><Relationship Id="rId5" Type="http://schemas.openxmlformats.org/officeDocument/2006/relationships/hyperlink" Target="http://sv.wikipedia.org/wiki/Kristi_himmelsf%C3%A4rdsdag" TargetMode="External"/><Relationship Id="rId4" Type="http://schemas.openxmlformats.org/officeDocument/2006/relationships/hyperlink" Target="http://sv.wikipedia.org/wiki/F%C3%B6rsta_maj" TargetMode="External"/><Relationship Id="rId9" Type="http://schemas.openxmlformats.org/officeDocument/2006/relationships/hyperlink" Target="http://sv.wikipedia.org/wiki/Alla_helgons_da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9"/>
  <sheetViews>
    <sheetView tabSelected="1" zoomScaleNormal="100" workbookViewId="0">
      <selection sqref="A1:W1"/>
    </sheetView>
  </sheetViews>
  <sheetFormatPr defaultColWidth="9.140625" defaultRowHeight="13.5" x14ac:dyDescent="0.2"/>
  <cols>
    <col min="1" max="7" width="5.42578125" style="1" customWidth="1"/>
    <col min="8" max="8" width="3.7109375" style="1" customWidth="1"/>
    <col min="9" max="15" width="5.42578125" style="1" customWidth="1"/>
    <col min="16" max="16" width="3.7109375" style="1" customWidth="1"/>
    <col min="17" max="23" width="5.42578125" style="1" customWidth="1"/>
    <col min="24" max="24" width="3.7109375" style="1" customWidth="1"/>
    <col min="25" max="16384" width="9.140625" style="1"/>
  </cols>
  <sheetData>
    <row r="1" spans="1:23" ht="26.25" thickBot="1" x14ac:dyDescent="0.25">
      <c r="A1" s="118">
        <v>2021</v>
      </c>
      <c r="B1" s="118"/>
      <c r="C1" s="118"/>
      <c r="D1" s="118"/>
      <c r="E1" s="118"/>
      <c r="F1" s="118"/>
      <c r="G1" s="118"/>
      <c r="H1" s="118"/>
      <c r="I1" s="118"/>
      <c r="J1" s="118"/>
      <c r="K1" s="118"/>
      <c r="L1" s="118"/>
      <c r="M1" s="118"/>
      <c r="N1" s="118"/>
      <c r="O1" s="118"/>
      <c r="P1" s="118"/>
      <c r="Q1" s="118"/>
      <c r="R1" s="118"/>
      <c r="S1" s="118"/>
      <c r="T1" s="118"/>
      <c r="U1" s="118"/>
      <c r="V1" s="118"/>
      <c r="W1" s="118"/>
    </row>
    <row r="2" spans="1:23" s="3" customFormat="1" ht="15" customHeight="1" x14ac:dyDescent="0.2">
      <c r="A2" s="119" t="s">
        <v>5</v>
      </c>
      <c r="B2" s="120"/>
      <c r="C2" s="120"/>
      <c r="D2" s="120"/>
      <c r="E2" s="120"/>
      <c r="F2" s="120"/>
      <c r="G2" s="121"/>
      <c r="H2" s="2"/>
      <c r="I2" s="119" t="s">
        <v>6</v>
      </c>
      <c r="J2" s="120"/>
      <c r="K2" s="120"/>
      <c r="L2" s="120"/>
      <c r="M2" s="120"/>
      <c r="N2" s="120"/>
      <c r="O2" s="121"/>
      <c r="P2" s="2"/>
      <c r="Q2" s="119" t="s">
        <v>7</v>
      </c>
      <c r="R2" s="120"/>
      <c r="S2" s="120"/>
      <c r="T2" s="120"/>
      <c r="U2" s="120"/>
      <c r="V2" s="120"/>
      <c r="W2" s="121"/>
    </row>
    <row r="3" spans="1:23" s="5" customFormat="1" ht="15" customHeight="1" x14ac:dyDescent="0.2">
      <c r="A3" s="20" t="str">
        <f t="shared" ref="A3:G3" si="0" xml:space="preserve"> IF(A$38 = 0, "S", IF(A$38 = 1,"M", IF(A$38 = 2, "T", IF(A$38 = 3, "O", IF(A$38 = 4, "T", IF(A$38 = 5, "F", IF(A$38 = 6, "L", "")))))))</f>
        <v>M</v>
      </c>
      <c r="B3" s="21" t="str">
        <f t="shared" si="0"/>
        <v>T</v>
      </c>
      <c r="C3" s="21" t="str">
        <f t="shared" si="0"/>
        <v>O</v>
      </c>
      <c r="D3" s="21" t="str">
        <f t="shared" si="0"/>
        <v>T</v>
      </c>
      <c r="E3" s="21" t="str">
        <f t="shared" si="0"/>
        <v>F</v>
      </c>
      <c r="F3" s="21" t="str">
        <f t="shared" si="0"/>
        <v>L</v>
      </c>
      <c r="G3" s="22" t="str">
        <f t="shared" si="0"/>
        <v>S</v>
      </c>
      <c r="H3" s="4"/>
      <c r="I3" s="20" t="str">
        <f t="shared" ref="I3:O3" si="1" xml:space="preserve"> IF(I$38 = 0, "S", IF(I$38 = 1,"M", IF(I$38 = 2, "T", IF(I$38 = 3, "O", IF(I$38 = 4, "T", IF(I$38 = 5, "F", IF(I$38 = 6, "L", "")))))))</f>
        <v>M</v>
      </c>
      <c r="J3" s="21" t="str">
        <f t="shared" si="1"/>
        <v>T</v>
      </c>
      <c r="K3" s="21" t="str">
        <f t="shared" si="1"/>
        <v>O</v>
      </c>
      <c r="L3" s="21" t="str">
        <f t="shared" si="1"/>
        <v>T</v>
      </c>
      <c r="M3" s="21" t="str">
        <f t="shared" si="1"/>
        <v>F</v>
      </c>
      <c r="N3" s="21" t="str">
        <f t="shared" si="1"/>
        <v>L</v>
      </c>
      <c r="O3" s="22" t="str">
        <f t="shared" si="1"/>
        <v>S</v>
      </c>
      <c r="P3" s="4"/>
      <c r="Q3" s="20" t="str">
        <f t="shared" ref="Q3:W3" si="2" xml:space="preserve"> IF(Q$38 = 0, "S", IF(Q$38 = 1,"M", IF(Q$38 = 2, "T", IF(Q$38 = 3, "O", IF(Q$38 = 4, "T", IF(Q$38 = 5, "F", IF(Q$38 = 6, "L", "")))))))</f>
        <v>M</v>
      </c>
      <c r="R3" s="21" t="str">
        <f t="shared" si="2"/>
        <v>T</v>
      </c>
      <c r="S3" s="21" t="str">
        <f t="shared" si="2"/>
        <v>O</v>
      </c>
      <c r="T3" s="21" t="str">
        <f t="shared" si="2"/>
        <v>T</v>
      </c>
      <c r="U3" s="21" t="str">
        <f t="shared" si="2"/>
        <v>F</v>
      </c>
      <c r="V3" s="21" t="str">
        <f t="shared" si="2"/>
        <v>L</v>
      </c>
      <c r="W3" s="22" t="str">
        <f t="shared" si="2"/>
        <v>S</v>
      </c>
    </row>
    <row r="4" spans="1:23" s="3" customFormat="1" ht="15" customHeight="1" x14ac:dyDescent="0.2">
      <c r="A4" s="6" t="str">
        <f xml:space="preserve"> IF(G9 = A$38, 1, "")</f>
        <v/>
      </c>
      <c r="B4" s="7" t="str">
        <f xml:space="preserve"> IF(A4 = "", IF(G9 = B$38, 1, ""), A4 + 1)</f>
        <v/>
      </c>
      <c r="C4" s="7" t="str">
        <f xml:space="preserve"> IF(B4 = "", IF(G9 = C$38, 1, ""), B4 + 1)</f>
        <v/>
      </c>
      <c r="D4" s="7" t="str">
        <f xml:space="preserve"> IF(C4 = "", IF(G9 = D$38, 1, ""), C4 + 1)</f>
        <v/>
      </c>
      <c r="E4" s="7">
        <f xml:space="preserve"> IF(D4 = "", IF(G9 = E$38, 1, ""), D4 + 1)</f>
        <v>1</v>
      </c>
      <c r="F4" s="7">
        <f xml:space="preserve"> IF(E4 = "", IF(G9 = F$38, 1, ""), E4 + 1)</f>
        <v>2</v>
      </c>
      <c r="G4" s="8">
        <f xml:space="preserve"> IF(F4 = "", IF(G9 = G$38, 1, ""), F4 + 1)</f>
        <v>3</v>
      </c>
      <c r="H4" s="2"/>
      <c r="I4" s="6">
        <f xml:space="preserve"> IF(O9 = I$38, 1, "")</f>
        <v>1</v>
      </c>
      <c r="J4" s="7">
        <f xml:space="preserve"> IF(I4 = "", IF(O9 = J$38, 1, ""), I4 + 1)</f>
        <v>2</v>
      </c>
      <c r="K4" s="7">
        <f xml:space="preserve"> IF(J4 = "", IF(O9 = K$38, 1, ""), J4 + 1)</f>
        <v>3</v>
      </c>
      <c r="L4" s="7">
        <f xml:space="preserve"> IF(K4 = "", IF(O9 = L$38, 1, ""), K4 + 1)</f>
        <v>4</v>
      </c>
      <c r="M4" s="7">
        <f xml:space="preserve"> IF(L4 = "", IF(O9 = M$38, 1, ""), L4 + 1)</f>
        <v>5</v>
      </c>
      <c r="N4" s="7">
        <f xml:space="preserve"> IF(M4 = "", IF(O9 = N$38, 1, ""), M4 + 1)</f>
        <v>6</v>
      </c>
      <c r="O4" s="8">
        <f xml:space="preserve"> IF(N4 = "", IF(O9 = O$38, 1, ""), N4 + 1)</f>
        <v>7</v>
      </c>
      <c r="P4" s="2"/>
      <c r="Q4" s="6">
        <f xml:space="preserve"> IF(W9 = Q$38, 1, "")</f>
        <v>1</v>
      </c>
      <c r="R4" s="7">
        <f xml:space="preserve"> IF(Q4 = "", IF(W9 = R$38, 1, ""), Q4 + 1)</f>
        <v>2</v>
      </c>
      <c r="S4" s="7">
        <f xml:space="preserve"> IF(R4 = "", IF(W9 = S$38, 1, ""), R4 + 1)</f>
        <v>3</v>
      </c>
      <c r="T4" s="7">
        <f xml:space="preserve"> IF(S4 = "", IF(W9 = T$38, 1, ""), S4 + 1)</f>
        <v>4</v>
      </c>
      <c r="U4" s="7">
        <f xml:space="preserve"> IF(T4 = "", IF(W9 = U$38, 1, ""), T4 + 1)</f>
        <v>5</v>
      </c>
      <c r="V4" s="7">
        <f xml:space="preserve"> IF(U4 = "", IF(W9 = V$38, 1, ""), U4 + 1)</f>
        <v>6</v>
      </c>
      <c r="W4" s="8">
        <f xml:space="preserve"> IF(V4 = "", IF(W9 = W$38, 1, ""), V4 + 1)</f>
        <v>7</v>
      </c>
    </row>
    <row r="5" spans="1:23" s="3" customFormat="1" ht="15" customHeight="1" x14ac:dyDescent="0.2">
      <c r="A5" s="6">
        <f xml:space="preserve"> G4 + 1</f>
        <v>4</v>
      </c>
      <c r="B5" s="7">
        <f xml:space="preserve"> A5 + 1</f>
        <v>5</v>
      </c>
      <c r="C5" s="7">
        <f t="shared" ref="C5:G5" si="3" xml:space="preserve"> B5 + 1</f>
        <v>6</v>
      </c>
      <c r="D5" s="7">
        <f t="shared" si="3"/>
        <v>7</v>
      </c>
      <c r="E5" s="7">
        <f t="shared" si="3"/>
        <v>8</v>
      </c>
      <c r="F5" s="7">
        <f t="shared" si="3"/>
        <v>9</v>
      </c>
      <c r="G5" s="8">
        <f t="shared" si="3"/>
        <v>10</v>
      </c>
      <c r="H5" s="2"/>
      <c r="I5" s="6">
        <f xml:space="preserve"> O4 + 1</f>
        <v>8</v>
      </c>
      <c r="J5" s="7">
        <f xml:space="preserve"> I5 + 1</f>
        <v>9</v>
      </c>
      <c r="K5" s="7">
        <f t="shared" ref="K5:O5" si="4" xml:space="preserve"> J5 + 1</f>
        <v>10</v>
      </c>
      <c r="L5" s="7">
        <f t="shared" si="4"/>
        <v>11</v>
      </c>
      <c r="M5" s="7">
        <f t="shared" si="4"/>
        <v>12</v>
      </c>
      <c r="N5" s="7">
        <f t="shared" si="4"/>
        <v>13</v>
      </c>
      <c r="O5" s="8">
        <f t="shared" si="4"/>
        <v>14</v>
      </c>
      <c r="P5" s="2"/>
      <c r="Q5" s="6">
        <f xml:space="preserve"> W4 + 1</f>
        <v>8</v>
      </c>
      <c r="R5" s="7">
        <f xml:space="preserve"> Q5 + 1</f>
        <v>9</v>
      </c>
      <c r="S5" s="7">
        <f t="shared" ref="S5:W5" si="5" xml:space="preserve"> R5 + 1</f>
        <v>10</v>
      </c>
      <c r="T5" s="7">
        <f t="shared" si="5"/>
        <v>11</v>
      </c>
      <c r="U5" s="7">
        <f t="shared" si="5"/>
        <v>12</v>
      </c>
      <c r="V5" s="7">
        <f t="shared" si="5"/>
        <v>13</v>
      </c>
      <c r="W5" s="8">
        <f t="shared" si="5"/>
        <v>14</v>
      </c>
    </row>
    <row r="6" spans="1:23" s="3" customFormat="1" ht="15" customHeight="1" x14ac:dyDescent="0.2">
      <c r="A6" s="6">
        <f xml:space="preserve"> IF(A5 &lt;&gt; "", IF(A5 + 7 &lt;= $E$9, A5 + 7, ""), "")</f>
        <v>11</v>
      </c>
      <c r="B6" s="7">
        <f t="shared" ref="B6:G9" si="6" xml:space="preserve"> IF(B5 &lt;&gt; "", IF(B5 + 7 &lt;= $E$9, B5 + 7, ""), "")</f>
        <v>12</v>
      </c>
      <c r="C6" s="7">
        <f t="shared" si="6"/>
        <v>13</v>
      </c>
      <c r="D6" s="7">
        <f t="shared" si="6"/>
        <v>14</v>
      </c>
      <c r="E6" s="7">
        <f t="shared" si="6"/>
        <v>15</v>
      </c>
      <c r="F6" s="7">
        <f t="shared" si="6"/>
        <v>16</v>
      </c>
      <c r="G6" s="8">
        <f t="shared" si="6"/>
        <v>17</v>
      </c>
      <c r="H6" s="2"/>
      <c r="I6" s="6">
        <f xml:space="preserve"> IF(I5 &lt;&gt; "", IF(I5 + 7 &lt;= $M$9, I5 + 7, ""), "")</f>
        <v>15</v>
      </c>
      <c r="J6" s="7">
        <f t="shared" ref="J6:O9" si="7" xml:space="preserve"> IF(J5 &lt;&gt; "", IF(J5 + 7 &lt;= $M$9, J5 + 7, ""), "")</f>
        <v>16</v>
      </c>
      <c r="K6" s="7">
        <f t="shared" si="7"/>
        <v>17</v>
      </c>
      <c r="L6" s="7">
        <f t="shared" si="7"/>
        <v>18</v>
      </c>
      <c r="M6" s="7">
        <f t="shared" si="7"/>
        <v>19</v>
      </c>
      <c r="N6" s="7">
        <f t="shared" si="7"/>
        <v>20</v>
      </c>
      <c r="O6" s="8">
        <f t="shared" si="7"/>
        <v>21</v>
      </c>
      <c r="P6" s="2"/>
      <c r="Q6" s="6">
        <f xml:space="preserve"> IF(Q5 &lt;&gt; "", IF(Q5 + 7 &lt;= $U$9, Q5 + 7, ""), "")</f>
        <v>15</v>
      </c>
      <c r="R6" s="7">
        <f t="shared" ref="R6:W9" si="8" xml:space="preserve"> IF(R5 &lt;&gt; "", IF(R5 + 7 &lt;= $U$9, R5 + 7, ""), "")</f>
        <v>16</v>
      </c>
      <c r="S6" s="7">
        <f t="shared" si="8"/>
        <v>17</v>
      </c>
      <c r="T6" s="7">
        <f t="shared" si="8"/>
        <v>18</v>
      </c>
      <c r="U6" s="7">
        <f t="shared" si="8"/>
        <v>19</v>
      </c>
      <c r="V6" s="7">
        <f t="shared" si="8"/>
        <v>20</v>
      </c>
      <c r="W6" s="8">
        <f t="shared" si="8"/>
        <v>21</v>
      </c>
    </row>
    <row r="7" spans="1:23" s="3" customFormat="1" ht="15" customHeight="1" x14ac:dyDescent="0.2">
      <c r="A7" s="6">
        <f t="shared" ref="A7:A9" si="9" xml:space="preserve"> IF(A6 &lt;&gt; "", IF(A6 + 7 &lt;= $E$9, A6 + 7, ""), "")</f>
        <v>18</v>
      </c>
      <c r="B7" s="7">
        <f t="shared" si="6"/>
        <v>19</v>
      </c>
      <c r="C7" s="7">
        <f t="shared" si="6"/>
        <v>20</v>
      </c>
      <c r="D7" s="7">
        <f t="shared" si="6"/>
        <v>21</v>
      </c>
      <c r="E7" s="7">
        <f t="shared" si="6"/>
        <v>22</v>
      </c>
      <c r="F7" s="7">
        <f t="shared" si="6"/>
        <v>23</v>
      </c>
      <c r="G7" s="8">
        <f t="shared" si="6"/>
        <v>24</v>
      </c>
      <c r="H7" s="2"/>
      <c r="I7" s="6">
        <f t="shared" ref="I7:I9" si="10" xml:space="preserve"> IF(I6 &lt;&gt; "", IF(I6 + 7 &lt;= $M$9, I6 + 7, ""), "")</f>
        <v>22</v>
      </c>
      <c r="J7" s="7">
        <f t="shared" si="7"/>
        <v>23</v>
      </c>
      <c r="K7" s="7">
        <f t="shared" si="7"/>
        <v>24</v>
      </c>
      <c r="L7" s="7">
        <f t="shared" si="7"/>
        <v>25</v>
      </c>
      <c r="M7" s="7">
        <f t="shared" si="7"/>
        <v>26</v>
      </c>
      <c r="N7" s="7">
        <f t="shared" si="7"/>
        <v>27</v>
      </c>
      <c r="O7" s="8">
        <f t="shared" si="7"/>
        <v>28</v>
      </c>
      <c r="P7" s="2"/>
      <c r="Q7" s="6">
        <f t="shared" ref="Q7:Q9" si="11" xml:space="preserve"> IF(Q6 &lt;&gt; "", IF(Q6 + 7 &lt;= $U$9, Q6 + 7, ""), "")</f>
        <v>22</v>
      </c>
      <c r="R7" s="7">
        <f t="shared" si="8"/>
        <v>23</v>
      </c>
      <c r="S7" s="7">
        <f t="shared" si="8"/>
        <v>24</v>
      </c>
      <c r="T7" s="7">
        <f t="shared" si="8"/>
        <v>25</v>
      </c>
      <c r="U7" s="7">
        <f t="shared" si="8"/>
        <v>26</v>
      </c>
      <c r="V7" s="7">
        <f t="shared" si="8"/>
        <v>27</v>
      </c>
      <c r="W7" s="8">
        <f t="shared" si="8"/>
        <v>28</v>
      </c>
    </row>
    <row r="8" spans="1:23" s="3" customFormat="1" ht="15" customHeight="1" x14ac:dyDescent="0.2">
      <c r="A8" s="6">
        <f t="shared" si="9"/>
        <v>25</v>
      </c>
      <c r="B8" s="7">
        <f t="shared" si="6"/>
        <v>26</v>
      </c>
      <c r="C8" s="7">
        <f t="shared" si="6"/>
        <v>27</v>
      </c>
      <c r="D8" s="7">
        <f t="shared" si="6"/>
        <v>28</v>
      </c>
      <c r="E8" s="7">
        <f t="shared" si="6"/>
        <v>29</v>
      </c>
      <c r="F8" s="7">
        <f t="shared" si="6"/>
        <v>30</v>
      </c>
      <c r="G8" s="8">
        <f t="shared" si="6"/>
        <v>31</v>
      </c>
      <c r="H8" s="2"/>
      <c r="I8" s="6" t="str">
        <f t="shared" si="10"/>
        <v/>
      </c>
      <c r="J8" s="7" t="str">
        <f t="shared" si="7"/>
        <v/>
      </c>
      <c r="K8" s="7" t="str">
        <f t="shared" si="7"/>
        <v/>
      </c>
      <c r="L8" s="7" t="str">
        <f t="shared" si="7"/>
        <v/>
      </c>
      <c r="M8" s="7" t="str">
        <f t="shared" si="7"/>
        <v/>
      </c>
      <c r="N8" s="7" t="str">
        <f t="shared" si="7"/>
        <v/>
      </c>
      <c r="O8" s="8" t="str">
        <f t="shared" si="7"/>
        <v/>
      </c>
      <c r="P8" s="2"/>
      <c r="Q8" s="6">
        <f t="shared" si="11"/>
        <v>29</v>
      </c>
      <c r="R8" s="7">
        <f t="shared" si="8"/>
        <v>30</v>
      </c>
      <c r="S8" s="7">
        <f t="shared" si="8"/>
        <v>31</v>
      </c>
      <c r="T8" s="7" t="str">
        <f t="shared" si="8"/>
        <v/>
      </c>
      <c r="U8" s="7" t="str">
        <f t="shared" si="8"/>
        <v/>
      </c>
      <c r="V8" s="7" t="str">
        <f t="shared" si="8"/>
        <v/>
      </c>
      <c r="W8" s="8" t="str">
        <f t="shared" si="8"/>
        <v/>
      </c>
    </row>
    <row r="9" spans="1:23" s="3" customFormat="1" ht="15" customHeight="1" thickBot="1" x14ac:dyDescent="0.25">
      <c r="A9" s="9" t="str">
        <f t="shared" si="9"/>
        <v/>
      </c>
      <c r="B9" s="10" t="str">
        <f t="shared" si="6"/>
        <v/>
      </c>
      <c r="C9" s="10" t="str">
        <f t="shared" si="6"/>
        <v/>
      </c>
      <c r="D9" s="10" t="str">
        <f t="shared" si="6"/>
        <v/>
      </c>
      <c r="E9" s="11">
        <v>31</v>
      </c>
      <c r="F9" s="11">
        <f xml:space="preserve"> IF(MOD($A$1, 4) = 0, 6, 0)</f>
        <v>0</v>
      </c>
      <c r="G9" s="12">
        <f xml:space="preserve"> MOD(((6 - (MOD(TRUNC($A$1/100), 4) * 2)) + MOD($A$1, 100) + TRUNC(MOD($A$1, 100) / 4) + F9 + 1), 7)</f>
        <v>5</v>
      </c>
      <c r="H9" s="2"/>
      <c r="I9" s="9" t="str">
        <f t="shared" si="10"/>
        <v/>
      </c>
      <c r="J9" s="10" t="str">
        <f t="shared" si="7"/>
        <v/>
      </c>
      <c r="K9" s="10" t="str">
        <f t="shared" si="7"/>
        <v/>
      </c>
      <c r="L9" s="10" t="str">
        <f t="shared" si="7"/>
        <v/>
      </c>
      <c r="M9" s="11">
        <f xml:space="preserve"> IF(MOD($A$1, 4) = 0, 29, 28)</f>
        <v>28</v>
      </c>
      <c r="N9" s="11">
        <f xml:space="preserve"> IF(MOD($A$1, 4) = 0, 2, 3)</f>
        <v>3</v>
      </c>
      <c r="O9" s="12">
        <f xml:space="preserve"> MOD(((6 - (MOD(TRUNC($A$1/100), 4) * 2)) + MOD($A$1, 100) + TRUNC(MOD($A$1, 100) / 4) + N9 + 1), 7)</f>
        <v>1</v>
      </c>
      <c r="P9" s="2"/>
      <c r="Q9" s="9" t="str">
        <f t="shared" si="11"/>
        <v/>
      </c>
      <c r="R9" s="10" t="str">
        <f t="shared" si="8"/>
        <v/>
      </c>
      <c r="S9" s="10" t="str">
        <f t="shared" si="8"/>
        <v/>
      </c>
      <c r="T9" s="10" t="str">
        <f t="shared" si="8"/>
        <v/>
      </c>
      <c r="U9" s="11">
        <v>31</v>
      </c>
      <c r="V9" s="11">
        <v>3</v>
      </c>
      <c r="W9" s="12">
        <f xml:space="preserve"> MOD(((6 - (MOD(TRUNC($A$1/100), 4) * 2)) + MOD($A$1, 100) + TRUNC(MOD($A$1, 100) / 4) + 3 + 1), 7)</f>
        <v>1</v>
      </c>
    </row>
    <row r="10" spans="1:23" ht="15" customHeight="1" thickBot="1" x14ac:dyDescent="0.25">
      <c r="A10" s="13"/>
      <c r="B10" s="13"/>
      <c r="C10" s="13"/>
      <c r="D10" s="13"/>
      <c r="E10" s="13"/>
      <c r="F10" s="13"/>
      <c r="G10" s="13"/>
      <c r="H10" s="13"/>
      <c r="I10" s="13"/>
      <c r="J10" s="13"/>
      <c r="K10" s="13"/>
      <c r="L10" s="13"/>
      <c r="M10" s="13"/>
      <c r="N10" s="13"/>
      <c r="O10" s="13"/>
      <c r="P10" s="13" t="s">
        <v>0</v>
      </c>
      <c r="Q10" s="13"/>
      <c r="R10" s="13"/>
      <c r="S10" s="13"/>
      <c r="T10" s="13"/>
      <c r="U10" s="13"/>
      <c r="V10" s="13"/>
      <c r="W10" s="13"/>
    </row>
    <row r="11" spans="1:23" s="3" customFormat="1" ht="15" customHeight="1" x14ac:dyDescent="0.2">
      <c r="A11" s="119" t="s">
        <v>1</v>
      </c>
      <c r="B11" s="120"/>
      <c r="C11" s="120"/>
      <c r="D11" s="120"/>
      <c r="E11" s="120"/>
      <c r="F11" s="120"/>
      <c r="G11" s="121"/>
      <c r="H11" s="2"/>
      <c r="I11" s="119" t="s">
        <v>8</v>
      </c>
      <c r="J11" s="120"/>
      <c r="K11" s="120"/>
      <c r="L11" s="120"/>
      <c r="M11" s="120"/>
      <c r="N11" s="120"/>
      <c r="O11" s="121"/>
      <c r="P11" s="2"/>
      <c r="Q11" s="119" t="s">
        <v>9</v>
      </c>
      <c r="R11" s="120"/>
      <c r="S11" s="120"/>
      <c r="T11" s="120"/>
      <c r="U11" s="120"/>
      <c r="V11" s="120"/>
      <c r="W11" s="121"/>
    </row>
    <row r="12" spans="1:23" s="5" customFormat="1" ht="15" customHeight="1" x14ac:dyDescent="0.2">
      <c r="A12" s="20" t="str">
        <f t="shared" ref="A12:G12" si="12" xml:space="preserve"> IF(A$38 = 0, "S", IF(A$38 = 1,"M", IF(A$38 = 2, "T", IF(A$38 = 3, "O", IF(A$38 = 4, "T", IF(A$38 = 5, "F", IF(A$38 = 6, "L", "")))))))</f>
        <v>M</v>
      </c>
      <c r="B12" s="21" t="str">
        <f t="shared" si="12"/>
        <v>T</v>
      </c>
      <c r="C12" s="21" t="str">
        <f t="shared" si="12"/>
        <v>O</v>
      </c>
      <c r="D12" s="21" t="str">
        <f t="shared" si="12"/>
        <v>T</v>
      </c>
      <c r="E12" s="21" t="str">
        <f t="shared" si="12"/>
        <v>F</v>
      </c>
      <c r="F12" s="21" t="str">
        <f t="shared" si="12"/>
        <v>L</v>
      </c>
      <c r="G12" s="22" t="str">
        <f t="shared" si="12"/>
        <v>S</v>
      </c>
      <c r="H12" s="4"/>
      <c r="I12" s="20" t="str">
        <f t="shared" ref="I12:O12" si="13" xml:space="preserve"> IF(I$38 = 0, "S", IF(I$38 = 1,"M", IF(I$38 = 2, "T", IF(I$38 = 3, "O", IF(I$38 = 4, "T", IF(I$38 = 5, "F", IF(I$38 = 6, "L", "")))))))</f>
        <v>M</v>
      </c>
      <c r="J12" s="21" t="str">
        <f t="shared" si="13"/>
        <v>T</v>
      </c>
      <c r="K12" s="21" t="str">
        <f t="shared" si="13"/>
        <v>O</v>
      </c>
      <c r="L12" s="21" t="str">
        <f t="shared" si="13"/>
        <v>T</v>
      </c>
      <c r="M12" s="21" t="str">
        <f t="shared" si="13"/>
        <v>F</v>
      </c>
      <c r="N12" s="21" t="str">
        <f t="shared" si="13"/>
        <v>L</v>
      </c>
      <c r="O12" s="22" t="str">
        <f t="shared" si="13"/>
        <v>S</v>
      </c>
      <c r="P12" s="4"/>
      <c r="Q12" s="20" t="str">
        <f t="shared" ref="Q12:W12" si="14" xml:space="preserve"> IF(Q$38 = 0, "S", IF(Q$38 = 1,"M", IF(Q$38 = 2, "T", IF(Q$38 = 3, "O", IF(Q$38 = 4, "T", IF(Q$38 = 5, "F", IF(Q$38 = 6, "L", "")))))))</f>
        <v>M</v>
      </c>
      <c r="R12" s="21" t="str">
        <f t="shared" si="14"/>
        <v>T</v>
      </c>
      <c r="S12" s="21" t="str">
        <f t="shared" si="14"/>
        <v>O</v>
      </c>
      <c r="T12" s="21" t="str">
        <f t="shared" si="14"/>
        <v>T</v>
      </c>
      <c r="U12" s="21" t="str">
        <f t="shared" si="14"/>
        <v>F</v>
      </c>
      <c r="V12" s="21" t="str">
        <f t="shared" si="14"/>
        <v>L</v>
      </c>
      <c r="W12" s="22" t="str">
        <f t="shared" si="14"/>
        <v>S</v>
      </c>
    </row>
    <row r="13" spans="1:23" ht="15" customHeight="1" x14ac:dyDescent="0.2">
      <c r="A13" s="6" t="str">
        <f xml:space="preserve"> IF(G18 = A$38, 1, "")</f>
        <v/>
      </c>
      <c r="B13" s="7" t="str">
        <f xml:space="preserve"> IF(A13 = "", IF(G18 = B$38, 1, ""), A13 + 1)</f>
        <v/>
      </c>
      <c r="C13" s="7" t="str">
        <f xml:space="preserve"> IF(B13 = "", IF(G18 = C$38, 1, ""), B13 + 1)</f>
        <v/>
      </c>
      <c r="D13" s="7">
        <f xml:space="preserve"> IF(C13 = "", IF(G18 = D$38, 1, ""), C13 + 1)</f>
        <v>1</v>
      </c>
      <c r="E13" s="7">
        <f xml:space="preserve"> IF(D13 = "", IF(G18 = E$38, 1, ""), D13 + 1)</f>
        <v>2</v>
      </c>
      <c r="F13" s="7">
        <f xml:space="preserve"> IF(E13 = "", IF(G18 = F$38, 1, ""), E13 + 1)</f>
        <v>3</v>
      </c>
      <c r="G13" s="8">
        <f xml:space="preserve"> IF(F13 = "", IF(G18 = G$38, 1, ""), F13 + 1)</f>
        <v>4</v>
      </c>
      <c r="H13" s="13"/>
      <c r="I13" s="6" t="str">
        <f xml:space="preserve"> IF(O18 = I$38, 1, "")</f>
        <v/>
      </c>
      <c r="J13" s="7" t="str">
        <f xml:space="preserve"> IF(I13 = "", IF(O18 = J$38, 1, ""), I13 + 1)</f>
        <v/>
      </c>
      <c r="K13" s="7" t="str">
        <f xml:space="preserve"> IF(J13 = "", IF(O18 = K$38, 1, ""), J13 + 1)</f>
        <v/>
      </c>
      <c r="L13" s="7" t="str">
        <f xml:space="preserve"> IF(K13 = "", IF(O18 = L$38, 1, ""), K13 + 1)</f>
        <v/>
      </c>
      <c r="M13" s="7" t="str">
        <f xml:space="preserve"> IF(L13 = "", IF(O18 = M$38, 1, ""), L13 + 1)</f>
        <v/>
      </c>
      <c r="N13" s="7">
        <f xml:space="preserve"> IF(M13 = "", IF(O18 = N$38, 1, ""), M13 + 1)</f>
        <v>1</v>
      </c>
      <c r="O13" s="8">
        <f xml:space="preserve"> IF(N13 = "", IF(O18 = O$38, 1, ""), N13 + 1)</f>
        <v>2</v>
      </c>
      <c r="P13" s="13"/>
      <c r="Q13" s="6" t="str">
        <f xml:space="preserve"> IF(W18 = Q$38, 1, "")</f>
        <v/>
      </c>
      <c r="R13" s="7">
        <f xml:space="preserve"> IF(Q13 = "", IF(W18 = R$38, 1, ""), Q13 + 1)</f>
        <v>1</v>
      </c>
      <c r="S13" s="7">
        <f xml:space="preserve"> IF(R13 = "", IF(W18 = S$38, 1, ""), R13 + 1)</f>
        <v>2</v>
      </c>
      <c r="T13" s="7">
        <f xml:space="preserve"> IF(S13 = "", IF(W18 = T$38, 1, ""), S13 + 1)</f>
        <v>3</v>
      </c>
      <c r="U13" s="7">
        <f xml:space="preserve"> IF(T13 = "", IF(W18 = U$38, 1, ""), T13 + 1)</f>
        <v>4</v>
      </c>
      <c r="V13" s="7">
        <f xml:space="preserve"> IF(U13 = "", IF(W18 = V$38, 1, ""), U13 + 1)</f>
        <v>5</v>
      </c>
      <c r="W13" s="8">
        <f xml:space="preserve"> IF(V13 = "", IF(W18 = W$38, 1, ""), V13 + 1)</f>
        <v>6</v>
      </c>
    </row>
    <row r="14" spans="1:23" ht="15" customHeight="1" x14ac:dyDescent="0.2">
      <c r="A14" s="6">
        <f xml:space="preserve"> G13 + 1</f>
        <v>5</v>
      </c>
      <c r="B14" s="7">
        <f xml:space="preserve"> A14 + 1</f>
        <v>6</v>
      </c>
      <c r="C14" s="7">
        <f t="shared" ref="C14:G14" si="15" xml:space="preserve"> B14 + 1</f>
        <v>7</v>
      </c>
      <c r="D14" s="7">
        <f t="shared" si="15"/>
        <v>8</v>
      </c>
      <c r="E14" s="7">
        <f t="shared" si="15"/>
        <v>9</v>
      </c>
      <c r="F14" s="7">
        <f t="shared" si="15"/>
        <v>10</v>
      </c>
      <c r="G14" s="8">
        <f t="shared" si="15"/>
        <v>11</v>
      </c>
      <c r="H14" s="13"/>
      <c r="I14" s="6">
        <f xml:space="preserve"> O13 + 1</f>
        <v>3</v>
      </c>
      <c r="J14" s="7">
        <f xml:space="preserve"> I14 + 1</f>
        <v>4</v>
      </c>
      <c r="K14" s="7">
        <f t="shared" ref="K14:O14" si="16" xml:space="preserve"> J14 + 1</f>
        <v>5</v>
      </c>
      <c r="L14" s="7">
        <f t="shared" si="16"/>
        <v>6</v>
      </c>
      <c r="M14" s="7">
        <f t="shared" si="16"/>
        <v>7</v>
      </c>
      <c r="N14" s="7">
        <f t="shared" si="16"/>
        <v>8</v>
      </c>
      <c r="O14" s="8">
        <f t="shared" si="16"/>
        <v>9</v>
      </c>
      <c r="P14" s="13"/>
      <c r="Q14" s="6">
        <f xml:space="preserve"> W13 + 1</f>
        <v>7</v>
      </c>
      <c r="R14" s="7">
        <f xml:space="preserve"> Q14 + 1</f>
        <v>8</v>
      </c>
      <c r="S14" s="7">
        <f t="shared" ref="S14:W14" si="17" xml:space="preserve"> R14 + 1</f>
        <v>9</v>
      </c>
      <c r="T14" s="7">
        <f t="shared" si="17"/>
        <v>10</v>
      </c>
      <c r="U14" s="7">
        <f t="shared" si="17"/>
        <v>11</v>
      </c>
      <c r="V14" s="7">
        <f t="shared" si="17"/>
        <v>12</v>
      </c>
      <c r="W14" s="8">
        <f t="shared" si="17"/>
        <v>13</v>
      </c>
    </row>
    <row r="15" spans="1:23" ht="15" customHeight="1" x14ac:dyDescent="0.2">
      <c r="A15" s="6">
        <f xml:space="preserve"> IF(A14 &lt;&gt; "", IF(A14 + 7 &lt;= $E$18, A14 + 7, ""), "")</f>
        <v>12</v>
      </c>
      <c r="B15" s="7">
        <f t="shared" ref="B15:G18" si="18" xml:space="preserve"> IF(B14 &lt;&gt; "", IF(B14 + 7 &lt;= $E$18, B14 + 7, ""), "")</f>
        <v>13</v>
      </c>
      <c r="C15" s="7">
        <f t="shared" si="18"/>
        <v>14</v>
      </c>
      <c r="D15" s="7">
        <f t="shared" si="18"/>
        <v>15</v>
      </c>
      <c r="E15" s="7">
        <f t="shared" si="18"/>
        <v>16</v>
      </c>
      <c r="F15" s="7">
        <f t="shared" si="18"/>
        <v>17</v>
      </c>
      <c r="G15" s="8">
        <f t="shared" si="18"/>
        <v>18</v>
      </c>
      <c r="H15" s="13"/>
      <c r="I15" s="6">
        <f xml:space="preserve"> IF(I14 &lt;&gt; "", IF(I14 + 7 &lt;= $M$18, I14 + 7, ""), "")</f>
        <v>10</v>
      </c>
      <c r="J15" s="7">
        <f t="shared" ref="J15:O18" si="19" xml:space="preserve"> IF(J14 &lt;&gt; "", IF(J14 + 7 &lt;= $M$18, J14 + 7, ""), "")</f>
        <v>11</v>
      </c>
      <c r="K15" s="7">
        <f t="shared" si="19"/>
        <v>12</v>
      </c>
      <c r="L15" s="7">
        <f t="shared" si="19"/>
        <v>13</v>
      </c>
      <c r="M15" s="7">
        <f t="shared" si="19"/>
        <v>14</v>
      </c>
      <c r="N15" s="7">
        <f t="shared" si="19"/>
        <v>15</v>
      </c>
      <c r="O15" s="8">
        <f t="shared" si="19"/>
        <v>16</v>
      </c>
      <c r="P15" s="13"/>
      <c r="Q15" s="6">
        <f xml:space="preserve"> IF(Q14 &lt;&gt; "", IF(Q14 + 7 &lt;= $U$18, Q14 + 7, ""), "")</f>
        <v>14</v>
      </c>
      <c r="R15" s="7">
        <f t="shared" ref="R15:W18" si="20" xml:space="preserve"> IF(R14 &lt;&gt; "", IF(R14 + 7 &lt;= $U$18, R14 + 7, ""), "")</f>
        <v>15</v>
      </c>
      <c r="S15" s="7">
        <f t="shared" si="20"/>
        <v>16</v>
      </c>
      <c r="T15" s="7">
        <f t="shared" si="20"/>
        <v>17</v>
      </c>
      <c r="U15" s="7">
        <f t="shared" si="20"/>
        <v>18</v>
      </c>
      <c r="V15" s="7">
        <f t="shared" si="20"/>
        <v>19</v>
      </c>
      <c r="W15" s="8">
        <f t="shared" si="20"/>
        <v>20</v>
      </c>
    </row>
    <row r="16" spans="1:23" ht="15" customHeight="1" x14ac:dyDescent="0.2">
      <c r="A16" s="6">
        <f t="shared" ref="A16:A18" si="21" xml:space="preserve"> IF(A15 &lt;&gt; "", IF(A15 + 7 &lt;= $E$18, A15 + 7, ""), "")</f>
        <v>19</v>
      </c>
      <c r="B16" s="7">
        <f t="shared" si="18"/>
        <v>20</v>
      </c>
      <c r="C16" s="7">
        <f t="shared" si="18"/>
        <v>21</v>
      </c>
      <c r="D16" s="7">
        <f t="shared" si="18"/>
        <v>22</v>
      </c>
      <c r="E16" s="7">
        <f t="shared" si="18"/>
        <v>23</v>
      </c>
      <c r="F16" s="7">
        <f t="shared" si="18"/>
        <v>24</v>
      </c>
      <c r="G16" s="8">
        <f t="shared" si="18"/>
        <v>25</v>
      </c>
      <c r="H16" s="13"/>
      <c r="I16" s="6">
        <f t="shared" ref="I16:I18" si="22" xml:space="preserve"> IF(I15 &lt;&gt; "", IF(I15 + 7 &lt;= $M$18, I15 + 7, ""), "")</f>
        <v>17</v>
      </c>
      <c r="J16" s="7">
        <f t="shared" si="19"/>
        <v>18</v>
      </c>
      <c r="K16" s="7">
        <f t="shared" si="19"/>
        <v>19</v>
      </c>
      <c r="L16" s="7">
        <f t="shared" si="19"/>
        <v>20</v>
      </c>
      <c r="M16" s="7">
        <f t="shared" si="19"/>
        <v>21</v>
      </c>
      <c r="N16" s="7">
        <f t="shared" si="19"/>
        <v>22</v>
      </c>
      <c r="O16" s="8">
        <f t="shared" si="19"/>
        <v>23</v>
      </c>
      <c r="P16" s="13"/>
      <c r="Q16" s="6">
        <f t="shared" ref="Q16:Q18" si="23" xml:space="preserve"> IF(Q15 &lt;&gt; "", IF(Q15 + 7 &lt;= $U$18, Q15 + 7, ""), "")</f>
        <v>21</v>
      </c>
      <c r="R16" s="7">
        <f t="shared" si="20"/>
        <v>22</v>
      </c>
      <c r="S16" s="7">
        <f t="shared" si="20"/>
        <v>23</v>
      </c>
      <c r="T16" s="7">
        <f t="shared" si="20"/>
        <v>24</v>
      </c>
      <c r="U16" s="7">
        <f t="shared" si="20"/>
        <v>25</v>
      </c>
      <c r="V16" s="7">
        <f t="shared" si="20"/>
        <v>26</v>
      </c>
      <c r="W16" s="8">
        <f t="shared" si="20"/>
        <v>27</v>
      </c>
    </row>
    <row r="17" spans="1:23" ht="15" customHeight="1" x14ac:dyDescent="0.2">
      <c r="A17" s="6">
        <f t="shared" si="21"/>
        <v>26</v>
      </c>
      <c r="B17" s="7">
        <f t="shared" si="18"/>
        <v>27</v>
      </c>
      <c r="C17" s="7">
        <f t="shared" si="18"/>
        <v>28</v>
      </c>
      <c r="D17" s="7">
        <f t="shared" si="18"/>
        <v>29</v>
      </c>
      <c r="E17" s="7">
        <f t="shared" si="18"/>
        <v>30</v>
      </c>
      <c r="F17" s="7" t="str">
        <f t="shared" si="18"/>
        <v/>
      </c>
      <c r="G17" s="8" t="str">
        <f t="shared" si="18"/>
        <v/>
      </c>
      <c r="H17" s="13"/>
      <c r="I17" s="6">
        <f t="shared" si="22"/>
        <v>24</v>
      </c>
      <c r="J17" s="7">
        <f t="shared" si="19"/>
        <v>25</v>
      </c>
      <c r="K17" s="7">
        <f t="shared" si="19"/>
        <v>26</v>
      </c>
      <c r="L17" s="7">
        <f t="shared" si="19"/>
        <v>27</v>
      </c>
      <c r="M17" s="7">
        <f t="shared" si="19"/>
        <v>28</v>
      </c>
      <c r="N17" s="7">
        <f t="shared" si="19"/>
        <v>29</v>
      </c>
      <c r="O17" s="8">
        <f t="shared" si="19"/>
        <v>30</v>
      </c>
      <c r="P17" s="13"/>
      <c r="Q17" s="6">
        <f t="shared" si="23"/>
        <v>28</v>
      </c>
      <c r="R17" s="7">
        <f t="shared" si="20"/>
        <v>29</v>
      </c>
      <c r="S17" s="7">
        <f t="shared" si="20"/>
        <v>30</v>
      </c>
      <c r="T17" s="7" t="str">
        <f t="shared" si="20"/>
        <v/>
      </c>
      <c r="U17" s="7" t="str">
        <f t="shared" si="20"/>
        <v/>
      </c>
      <c r="V17" s="7" t="str">
        <f t="shared" si="20"/>
        <v/>
      </c>
      <c r="W17" s="8" t="str">
        <f t="shared" si="20"/>
        <v/>
      </c>
    </row>
    <row r="18" spans="1:23" ht="15" customHeight="1" thickBot="1" x14ac:dyDescent="0.25">
      <c r="A18" s="9" t="str">
        <f t="shared" si="21"/>
        <v/>
      </c>
      <c r="B18" s="10" t="str">
        <f t="shared" si="18"/>
        <v/>
      </c>
      <c r="C18" s="10" t="str">
        <f t="shared" si="18"/>
        <v/>
      </c>
      <c r="D18" s="10" t="str">
        <f t="shared" si="18"/>
        <v/>
      </c>
      <c r="E18" s="11">
        <v>30</v>
      </c>
      <c r="F18" s="11">
        <v>6</v>
      </c>
      <c r="G18" s="12">
        <f xml:space="preserve"> MOD(((6 - (MOD(TRUNC($A$1/100), 4) * 2)) + MOD($A$1, 100) + TRUNC(MOD($A$1, 100) / 4) + 6 + 1), 7)</f>
        <v>4</v>
      </c>
      <c r="H18" s="13"/>
      <c r="I18" s="9">
        <f t="shared" si="22"/>
        <v>31</v>
      </c>
      <c r="J18" s="10" t="str">
        <f t="shared" si="19"/>
        <v/>
      </c>
      <c r="K18" s="10" t="str">
        <f t="shared" si="19"/>
        <v/>
      </c>
      <c r="L18" s="10" t="str">
        <f t="shared" si="19"/>
        <v/>
      </c>
      <c r="M18" s="11">
        <v>31</v>
      </c>
      <c r="N18" s="11">
        <v>1</v>
      </c>
      <c r="O18" s="12">
        <f xml:space="preserve"> MOD(((6 - (MOD(TRUNC($A$1/100), 4) * 2)) + MOD($A$1, 100) + TRUNC(MOD($A$1, 100) / 4) + 1 + 1), 7)</f>
        <v>6</v>
      </c>
      <c r="P18" s="13"/>
      <c r="Q18" s="9" t="str">
        <f t="shared" si="23"/>
        <v/>
      </c>
      <c r="R18" s="10" t="str">
        <f t="shared" si="20"/>
        <v/>
      </c>
      <c r="S18" s="10" t="str">
        <f t="shared" si="20"/>
        <v/>
      </c>
      <c r="T18" s="10" t="str">
        <f t="shared" si="20"/>
        <v/>
      </c>
      <c r="U18" s="11">
        <v>30</v>
      </c>
      <c r="V18" s="11">
        <v>4</v>
      </c>
      <c r="W18" s="12">
        <f xml:space="preserve"> MOD(((6 - (MOD(TRUNC($A$1/100), 4) * 2)) + MOD($A$1, 100) + TRUNC(MOD($A$1, 100) / 4) + 4 + 1), 7)</f>
        <v>2</v>
      </c>
    </row>
    <row r="19" spans="1:23" ht="15" customHeight="1" thickBot="1" x14ac:dyDescent="0.25">
      <c r="A19" s="13"/>
      <c r="B19" s="13"/>
      <c r="C19" s="13"/>
      <c r="D19" s="13"/>
      <c r="E19" s="13"/>
      <c r="F19" s="13"/>
      <c r="G19" s="13"/>
      <c r="H19" s="13"/>
      <c r="I19" s="13"/>
      <c r="J19" s="13"/>
      <c r="K19" s="13"/>
      <c r="L19" s="13"/>
      <c r="M19" s="13"/>
      <c r="N19" s="13"/>
      <c r="O19" s="13"/>
      <c r="P19" s="13"/>
      <c r="Q19" s="13"/>
      <c r="R19" s="13"/>
      <c r="S19" s="13"/>
      <c r="T19" s="13"/>
      <c r="U19" s="13"/>
      <c r="V19" s="13"/>
      <c r="W19" s="13"/>
    </row>
    <row r="20" spans="1:23" s="3" customFormat="1" ht="15" customHeight="1" x14ac:dyDescent="0.2">
      <c r="A20" s="119" t="s">
        <v>10</v>
      </c>
      <c r="B20" s="120"/>
      <c r="C20" s="120"/>
      <c r="D20" s="120"/>
      <c r="E20" s="120"/>
      <c r="F20" s="120"/>
      <c r="G20" s="121"/>
      <c r="H20" s="2"/>
      <c r="I20" s="119" t="s">
        <v>11</v>
      </c>
      <c r="J20" s="120"/>
      <c r="K20" s="120"/>
      <c r="L20" s="120"/>
      <c r="M20" s="120"/>
      <c r="N20" s="120"/>
      <c r="O20" s="121"/>
      <c r="P20" s="2"/>
      <c r="Q20" s="119" t="s">
        <v>2</v>
      </c>
      <c r="R20" s="120"/>
      <c r="S20" s="120"/>
      <c r="T20" s="120"/>
      <c r="U20" s="120"/>
      <c r="V20" s="120"/>
      <c r="W20" s="121"/>
    </row>
    <row r="21" spans="1:23" s="5" customFormat="1" ht="15" customHeight="1" x14ac:dyDescent="0.2">
      <c r="A21" s="20" t="str">
        <f t="shared" ref="A21:G21" si="24" xml:space="preserve"> IF(A$38 = 0, "S", IF(A$38 = 1,"M", IF(A$38 = 2, "T", IF(A$38 = 3, "O", IF(A$38 = 4, "T", IF(A$38 = 5, "F", IF(A$38 = 6, "L", "")))))))</f>
        <v>M</v>
      </c>
      <c r="B21" s="21" t="str">
        <f t="shared" si="24"/>
        <v>T</v>
      </c>
      <c r="C21" s="21" t="str">
        <f t="shared" si="24"/>
        <v>O</v>
      </c>
      <c r="D21" s="21" t="str">
        <f t="shared" si="24"/>
        <v>T</v>
      </c>
      <c r="E21" s="21" t="str">
        <f t="shared" si="24"/>
        <v>F</v>
      </c>
      <c r="F21" s="21" t="str">
        <f t="shared" si="24"/>
        <v>L</v>
      </c>
      <c r="G21" s="22" t="str">
        <f t="shared" si="24"/>
        <v>S</v>
      </c>
      <c r="H21" s="4"/>
      <c r="I21" s="20" t="str">
        <f t="shared" ref="I21:O21" si="25" xml:space="preserve"> IF(I$38 = 0, "S", IF(I$38 = 1,"M", IF(I$38 = 2, "T", IF(I$38 = 3, "O", IF(I$38 = 4, "T", IF(I$38 = 5, "F", IF(I$38 = 6, "L", "")))))))</f>
        <v>M</v>
      </c>
      <c r="J21" s="21" t="str">
        <f t="shared" si="25"/>
        <v>T</v>
      </c>
      <c r="K21" s="21" t="str">
        <f t="shared" si="25"/>
        <v>O</v>
      </c>
      <c r="L21" s="21" t="str">
        <f t="shared" si="25"/>
        <v>T</v>
      </c>
      <c r="M21" s="21" t="str">
        <f t="shared" si="25"/>
        <v>F</v>
      </c>
      <c r="N21" s="21" t="str">
        <f t="shared" si="25"/>
        <v>L</v>
      </c>
      <c r="O21" s="22" t="str">
        <f t="shared" si="25"/>
        <v>S</v>
      </c>
      <c r="P21" s="4"/>
      <c r="Q21" s="20" t="str">
        <f t="shared" ref="Q21:W21" si="26" xml:space="preserve"> IF(Q$38 = 0, "S", IF(Q$38 = 1,"M", IF(Q$38 = 2, "T", IF(Q$38 = 3, "O", IF(Q$38 = 4, "T", IF(Q$38 = 5, "F", IF(Q$38 = 6, "L", "")))))))</f>
        <v>M</v>
      </c>
      <c r="R21" s="21" t="str">
        <f t="shared" si="26"/>
        <v>T</v>
      </c>
      <c r="S21" s="21" t="str">
        <f t="shared" si="26"/>
        <v>O</v>
      </c>
      <c r="T21" s="21" t="str">
        <f t="shared" si="26"/>
        <v>T</v>
      </c>
      <c r="U21" s="21" t="str">
        <f t="shared" si="26"/>
        <v>F</v>
      </c>
      <c r="V21" s="21" t="str">
        <f t="shared" si="26"/>
        <v>L</v>
      </c>
      <c r="W21" s="22" t="str">
        <f t="shared" si="26"/>
        <v>S</v>
      </c>
    </row>
    <row r="22" spans="1:23" ht="15" customHeight="1" x14ac:dyDescent="0.2">
      <c r="A22" s="6" t="str">
        <f xml:space="preserve"> IF(G27 = A$38, 1, "")</f>
        <v/>
      </c>
      <c r="B22" s="7" t="str">
        <f xml:space="preserve"> IF(A22 = "", IF(G27 = B$38, 1, ""), A22 + 1)</f>
        <v/>
      </c>
      <c r="C22" s="7" t="str">
        <f xml:space="preserve"> IF(B22 = "", IF(G27 = C$38, 1, ""), B22 + 1)</f>
        <v/>
      </c>
      <c r="D22" s="7">
        <f xml:space="preserve"> IF(C22 = "", IF(G27 = D$38, 1, ""), C22 + 1)</f>
        <v>1</v>
      </c>
      <c r="E22" s="7">
        <f xml:space="preserve"> IF(D22 = "", IF(G27 = E$38, 1, ""), D22 + 1)</f>
        <v>2</v>
      </c>
      <c r="F22" s="7">
        <f xml:space="preserve"> IF(E22 = "", IF(G27 = F$38, 1, ""), E22 + 1)</f>
        <v>3</v>
      </c>
      <c r="G22" s="8">
        <f xml:space="preserve"> IF(F22 = "", IF(G27 = G$38, 1, ""), F22 + 1)</f>
        <v>4</v>
      </c>
      <c r="H22" s="13"/>
      <c r="I22" s="6" t="str">
        <f xml:space="preserve"> IF(O27 = I$38, 1, "")</f>
        <v/>
      </c>
      <c r="J22" s="7" t="str">
        <f xml:space="preserve"> IF(I22 = "", IF(O27 = J$38, 1, ""), I22 + 1)</f>
        <v/>
      </c>
      <c r="K22" s="7" t="str">
        <f xml:space="preserve"> IF(J22 = "", IF(O27 = K$38, 1, ""), J22 + 1)</f>
        <v/>
      </c>
      <c r="L22" s="7" t="str">
        <f xml:space="preserve"> IF(K22 = "", IF(O27 = L$38, 1, ""), K22 + 1)</f>
        <v/>
      </c>
      <c r="M22" s="7" t="str">
        <f xml:space="preserve"> IF(L22 = "", IF(O27 = M$38, 1, ""), L22 + 1)</f>
        <v/>
      </c>
      <c r="N22" s="7" t="str">
        <f xml:space="preserve"> IF(M22 = "", IF(O27 = N$38, 1, ""), M22 + 1)</f>
        <v/>
      </c>
      <c r="O22" s="8">
        <f xml:space="preserve"> IF(N22 = "", IF(O27 = O$38, 1, ""), N22 + 1)</f>
        <v>1</v>
      </c>
      <c r="P22" s="13"/>
      <c r="Q22" s="6" t="str">
        <f xml:space="preserve"> IF(W27 = Q$38, 1, "")</f>
        <v/>
      </c>
      <c r="R22" s="7" t="str">
        <f xml:space="preserve"> IF(Q22 = "", IF(W27 = R$38, 1, ""), Q22 + 1)</f>
        <v/>
      </c>
      <c r="S22" s="7">
        <f xml:space="preserve"> IF(R22 = "", IF(W27 = S$38, 1, ""), R22 + 1)</f>
        <v>1</v>
      </c>
      <c r="T22" s="7">
        <f xml:space="preserve"> IF(S22 = "", IF(W27 = T$38, 1, ""), S22 + 1)</f>
        <v>2</v>
      </c>
      <c r="U22" s="7">
        <f xml:space="preserve"> IF(T22 = "", IF(W27 = U$38, 1, ""), T22 + 1)</f>
        <v>3</v>
      </c>
      <c r="V22" s="7">
        <f xml:space="preserve"> IF(U22 = "", IF(W27 = V$38, 1, ""), U22 + 1)</f>
        <v>4</v>
      </c>
      <c r="W22" s="8">
        <f xml:space="preserve"> IF(V22 = "", IF(W27 = W$38, 1, ""), V22 + 1)</f>
        <v>5</v>
      </c>
    </row>
    <row r="23" spans="1:23" ht="15" customHeight="1" x14ac:dyDescent="0.2">
      <c r="A23" s="6">
        <f xml:space="preserve"> G22 + 1</f>
        <v>5</v>
      </c>
      <c r="B23" s="7">
        <f xml:space="preserve"> A23 + 1</f>
        <v>6</v>
      </c>
      <c r="C23" s="7">
        <f t="shared" ref="C23:G23" si="27" xml:space="preserve"> B23 + 1</f>
        <v>7</v>
      </c>
      <c r="D23" s="7">
        <f t="shared" si="27"/>
        <v>8</v>
      </c>
      <c r="E23" s="7">
        <f t="shared" si="27"/>
        <v>9</v>
      </c>
      <c r="F23" s="7">
        <f t="shared" si="27"/>
        <v>10</v>
      </c>
      <c r="G23" s="8">
        <f t="shared" si="27"/>
        <v>11</v>
      </c>
      <c r="H23" s="13"/>
      <c r="I23" s="6">
        <f xml:space="preserve"> O22 + 1</f>
        <v>2</v>
      </c>
      <c r="J23" s="7">
        <f xml:space="preserve"> I23 + 1</f>
        <v>3</v>
      </c>
      <c r="K23" s="7">
        <f t="shared" ref="K23:O23" si="28" xml:space="preserve"> J23 + 1</f>
        <v>4</v>
      </c>
      <c r="L23" s="7">
        <f t="shared" si="28"/>
        <v>5</v>
      </c>
      <c r="M23" s="7">
        <f t="shared" si="28"/>
        <v>6</v>
      </c>
      <c r="N23" s="7">
        <f t="shared" si="28"/>
        <v>7</v>
      </c>
      <c r="O23" s="8">
        <f t="shared" si="28"/>
        <v>8</v>
      </c>
      <c r="P23" s="13"/>
      <c r="Q23" s="6">
        <f xml:space="preserve"> W22 + 1</f>
        <v>6</v>
      </c>
      <c r="R23" s="7">
        <f xml:space="preserve"> Q23 + 1</f>
        <v>7</v>
      </c>
      <c r="S23" s="7">
        <f t="shared" ref="S23:W23" si="29" xml:space="preserve"> R23 + 1</f>
        <v>8</v>
      </c>
      <c r="T23" s="7">
        <f t="shared" si="29"/>
        <v>9</v>
      </c>
      <c r="U23" s="7">
        <f t="shared" si="29"/>
        <v>10</v>
      </c>
      <c r="V23" s="7">
        <f t="shared" si="29"/>
        <v>11</v>
      </c>
      <c r="W23" s="8">
        <f t="shared" si="29"/>
        <v>12</v>
      </c>
    </row>
    <row r="24" spans="1:23" ht="15" customHeight="1" x14ac:dyDescent="0.2">
      <c r="A24" s="6">
        <f xml:space="preserve"> IF(A23 &lt;&gt; "", IF(A23 + 7 &lt;= $E$27, A23 + 7, ""), "")</f>
        <v>12</v>
      </c>
      <c r="B24" s="7">
        <f t="shared" ref="B24:G27" si="30" xml:space="preserve"> IF(B23 &lt;&gt; "", IF(B23 + 7 &lt;= $E$27, B23 + 7, ""), "")</f>
        <v>13</v>
      </c>
      <c r="C24" s="7">
        <f t="shared" si="30"/>
        <v>14</v>
      </c>
      <c r="D24" s="7">
        <f t="shared" si="30"/>
        <v>15</v>
      </c>
      <c r="E24" s="7">
        <f t="shared" si="30"/>
        <v>16</v>
      </c>
      <c r="F24" s="7">
        <f t="shared" si="30"/>
        <v>17</v>
      </c>
      <c r="G24" s="8">
        <f t="shared" si="30"/>
        <v>18</v>
      </c>
      <c r="H24" s="13"/>
      <c r="I24" s="6">
        <f xml:space="preserve"> IF(I23 &lt;&gt; "", IF(I23 + 7 &lt;= $M$27, I23 + 7, ""), "")</f>
        <v>9</v>
      </c>
      <c r="J24" s="7">
        <f t="shared" ref="J24:O27" si="31" xml:space="preserve"> IF(J23 &lt;&gt; "", IF(J23 + 7 &lt;= $M$27, J23 + 7, ""), "")</f>
        <v>10</v>
      </c>
      <c r="K24" s="7">
        <f t="shared" si="31"/>
        <v>11</v>
      </c>
      <c r="L24" s="7">
        <f t="shared" si="31"/>
        <v>12</v>
      </c>
      <c r="M24" s="7">
        <f t="shared" si="31"/>
        <v>13</v>
      </c>
      <c r="N24" s="7">
        <f t="shared" si="31"/>
        <v>14</v>
      </c>
      <c r="O24" s="8">
        <f t="shared" si="31"/>
        <v>15</v>
      </c>
      <c r="P24" s="13"/>
      <c r="Q24" s="6">
        <f xml:space="preserve"> IF(Q23 &lt;&gt; "", IF(Q23 + 7 &lt;= $U$27, Q23 + 7, ""), "")</f>
        <v>13</v>
      </c>
      <c r="R24" s="7">
        <f t="shared" ref="R24:W27" si="32" xml:space="preserve"> IF(R23 &lt;&gt; "", IF(R23 + 7 &lt;= $U$27, R23 + 7, ""), "")</f>
        <v>14</v>
      </c>
      <c r="S24" s="7">
        <f t="shared" si="32"/>
        <v>15</v>
      </c>
      <c r="T24" s="7">
        <f t="shared" si="32"/>
        <v>16</v>
      </c>
      <c r="U24" s="7">
        <f t="shared" si="32"/>
        <v>17</v>
      </c>
      <c r="V24" s="7">
        <f t="shared" si="32"/>
        <v>18</v>
      </c>
      <c r="W24" s="8">
        <f t="shared" si="32"/>
        <v>19</v>
      </c>
    </row>
    <row r="25" spans="1:23" ht="15" customHeight="1" x14ac:dyDescent="0.2">
      <c r="A25" s="6">
        <f t="shared" ref="A25:A27" si="33" xml:space="preserve"> IF(A24 &lt;&gt; "", IF(A24 + 7 &lt;= $E$27, A24 + 7, ""), "")</f>
        <v>19</v>
      </c>
      <c r="B25" s="7">
        <f t="shared" si="30"/>
        <v>20</v>
      </c>
      <c r="C25" s="7">
        <f t="shared" si="30"/>
        <v>21</v>
      </c>
      <c r="D25" s="7">
        <f t="shared" si="30"/>
        <v>22</v>
      </c>
      <c r="E25" s="7">
        <f t="shared" si="30"/>
        <v>23</v>
      </c>
      <c r="F25" s="7">
        <f t="shared" si="30"/>
        <v>24</v>
      </c>
      <c r="G25" s="8">
        <f t="shared" si="30"/>
        <v>25</v>
      </c>
      <c r="H25" s="13"/>
      <c r="I25" s="6">
        <f t="shared" ref="I25:I27" si="34" xml:space="preserve"> IF(I24 &lt;&gt; "", IF(I24 + 7 &lt;= $M$27, I24 + 7, ""), "")</f>
        <v>16</v>
      </c>
      <c r="J25" s="7">
        <f t="shared" si="31"/>
        <v>17</v>
      </c>
      <c r="K25" s="7">
        <f t="shared" si="31"/>
        <v>18</v>
      </c>
      <c r="L25" s="7">
        <f t="shared" si="31"/>
        <v>19</v>
      </c>
      <c r="M25" s="7">
        <f t="shared" si="31"/>
        <v>20</v>
      </c>
      <c r="N25" s="7">
        <f t="shared" si="31"/>
        <v>21</v>
      </c>
      <c r="O25" s="8">
        <f t="shared" si="31"/>
        <v>22</v>
      </c>
      <c r="P25" s="13"/>
      <c r="Q25" s="6">
        <f t="shared" ref="Q25:Q27" si="35" xml:space="preserve"> IF(Q24 &lt;&gt; "", IF(Q24 + 7 &lt;= $U$27, Q24 + 7, ""), "")</f>
        <v>20</v>
      </c>
      <c r="R25" s="7">
        <f t="shared" si="32"/>
        <v>21</v>
      </c>
      <c r="S25" s="7">
        <f t="shared" si="32"/>
        <v>22</v>
      </c>
      <c r="T25" s="7">
        <f t="shared" si="32"/>
        <v>23</v>
      </c>
      <c r="U25" s="7">
        <f t="shared" si="32"/>
        <v>24</v>
      </c>
      <c r="V25" s="7">
        <f t="shared" si="32"/>
        <v>25</v>
      </c>
      <c r="W25" s="8">
        <f t="shared" si="32"/>
        <v>26</v>
      </c>
    </row>
    <row r="26" spans="1:23" ht="15" customHeight="1" x14ac:dyDescent="0.2">
      <c r="A26" s="6">
        <f t="shared" si="33"/>
        <v>26</v>
      </c>
      <c r="B26" s="7">
        <f t="shared" si="30"/>
        <v>27</v>
      </c>
      <c r="C26" s="7">
        <f t="shared" si="30"/>
        <v>28</v>
      </c>
      <c r="D26" s="7">
        <f t="shared" si="30"/>
        <v>29</v>
      </c>
      <c r="E26" s="7">
        <f t="shared" si="30"/>
        <v>30</v>
      </c>
      <c r="F26" s="7">
        <f t="shared" si="30"/>
        <v>31</v>
      </c>
      <c r="G26" s="8" t="str">
        <f t="shared" si="30"/>
        <v/>
      </c>
      <c r="H26" s="13"/>
      <c r="I26" s="6">
        <f t="shared" si="34"/>
        <v>23</v>
      </c>
      <c r="J26" s="7">
        <f t="shared" si="31"/>
        <v>24</v>
      </c>
      <c r="K26" s="7">
        <f t="shared" si="31"/>
        <v>25</v>
      </c>
      <c r="L26" s="7">
        <f t="shared" si="31"/>
        <v>26</v>
      </c>
      <c r="M26" s="7">
        <f t="shared" si="31"/>
        <v>27</v>
      </c>
      <c r="N26" s="7">
        <f t="shared" si="31"/>
        <v>28</v>
      </c>
      <c r="O26" s="8">
        <f t="shared" si="31"/>
        <v>29</v>
      </c>
      <c r="P26" s="13"/>
      <c r="Q26" s="6">
        <f t="shared" si="35"/>
        <v>27</v>
      </c>
      <c r="R26" s="7">
        <f t="shared" si="32"/>
        <v>28</v>
      </c>
      <c r="S26" s="7">
        <f t="shared" si="32"/>
        <v>29</v>
      </c>
      <c r="T26" s="7">
        <f t="shared" si="32"/>
        <v>30</v>
      </c>
      <c r="U26" s="7" t="str">
        <f t="shared" si="32"/>
        <v/>
      </c>
      <c r="V26" s="7" t="str">
        <f t="shared" si="32"/>
        <v/>
      </c>
      <c r="W26" s="8" t="str">
        <f t="shared" si="32"/>
        <v/>
      </c>
    </row>
    <row r="27" spans="1:23" ht="15" customHeight="1" thickBot="1" x14ac:dyDescent="0.25">
      <c r="A27" s="9" t="str">
        <f t="shared" si="33"/>
        <v/>
      </c>
      <c r="B27" s="10" t="str">
        <f t="shared" si="30"/>
        <v/>
      </c>
      <c r="C27" s="10" t="str">
        <f t="shared" si="30"/>
        <v/>
      </c>
      <c r="D27" s="10" t="str">
        <f t="shared" si="30"/>
        <v/>
      </c>
      <c r="E27" s="11">
        <v>31</v>
      </c>
      <c r="F27" s="11">
        <v>6</v>
      </c>
      <c r="G27" s="12">
        <f xml:space="preserve"> MOD(((6 - (MOD(TRUNC($A$1/100), 4) * 2)) + MOD($A$1, 100) + TRUNC(MOD($A$1, 100) / 4) + F27 + 1), 7)</f>
        <v>4</v>
      </c>
      <c r="H27" s="13"/>
      <c r="I27" s="9">
        <f t="shared" si="34"/>
        <v>30</v>
      </c>
      <c r="J27" s="10">
        <f t="shared" si="31"/>
        <v>31</v>
      </c>
      <c r="K27" s="10" t="str">
        <f t="shared" si="31"/>
        <v/>
      </c>
      <c r="L27" s="10" t="str">
        <f t="shared" si="31"/>
        <v/>
      </c>
      <c r="M27" s="14">
        <v>31</v>
      </c>
      <c r="N27" s="14">
        <v>2</v>
      </c>
      <c r="O27" s="15">
        <f xml:space="preserve"> MOD(((6 - (MOD(TRUNC($A$1/100), 4) * 2)) + MOD($A$1, 100) + TRUNC(MOD($A$1, 100) / 4) + N27 + 1), 7)</f>
        <v>0</v>
      </c>
      <c r="P27" s="13"/>
      <c r="Q27" s="9" t="str">
        <f t="shared" si="35"/>
        <v/>
      </c>
      <c r="R27" s="10" t="str">
        <f t="shared" si="32"/>
        <v/>
      </c>
      <c r="S27" s="10" t="str">
        <f t="shared" si="32"/>
        <v/>
      </c>
      <c r="T27" s="10" t="str">
        <f t="shared" si="32"/>
        <v/>
      </c>
      <c r="U27" s="14">
        <v>30</v>
      </c>
      <c r="V27" s="16">
        <v>5</v>
      </c>
      <c r="W27" s="15">
        <f xml:space="preserve"> MOD(((6 - (MOD(TRUNC($A$1/100), 4) * 2)) + MOD($A$1, 100) + TRUNC(MOD($A$1, 100) / 4) + V27 + 1), 7)</f>
        <v>3</v>
      </c>
    </row>
    <row r="28" spans="1:23" ht="15" customHeight="1" thickBot="1" x14ac:dyDescent="0.25">
      <c r="A28" s="13"/>
      <c r="B28" s="13"/>
      <c r="C28" s="13"/>
      <c r="D28" s="13"/>
      <c r="E28" s="13"/>
      <c r="F28" s="13"/>
      <c r="G28" s="13"/>
      <c r="H28" s="13"/>
      <c r="I28" s="13"/>
      <c r="J28" s="13"/>
      <c r="K28" s="13"/>
      <c r="L28" s="13"/>
      <c r="M28" s="13"/>
      <c r="N28" s="13"/>
      <c r="O28" s="13"/>
      <c r="P28" s="13"/>
      <c r="Q28" s="13"/>
      <c r="R28" s="13"/>
      <c r="S28" s="13"/>
      <c r="T28" s="13"/>
      <c r="U28" s="13"/>
      <c r="V28" s="13"/>
      <c r="W28" s="13"/>
    </row>
    <row r="29" spans="1:23" s="3" customFormat="1" ht="15" customHeight="1" x14ac:dyDescent="0.2">
      <c r="A29" s="119" t="s">
        <v>12</v>
      </c>
      <c r="B29" s="120"/>
      <c r="C29" s="120"/>
      <c r="D29" s="120"/>
      <c r="E29" s="120"/>
      <c r="F29" s="120"/>
      <c r="G29" s="121"/>
      <c r="H29" s="2"/>
      <c r="I29" s="119" t="s">
        <v>3</v>
      </c>
      <c r="J29" s="120"/>
      <c r="K29" s="120"/>
      <c r="L29" s="120"/>
      <c r="M29" s="120"/>
      <c r="N29" s="120"/>
      <c r="O29" s="121"/>
      <c r="P29" s="2"/>
      <c r="Q29" s="119" t="s">
        <v>4</v>
      </c>
      <c r="R29" s="120"/>
      <c r="S29" s="120"/>
      <c r="T29" s="120"/>
      <c r="U29" s="120"/>
      <c r="V29" s="120"/>
      <c r="W29" s="121"/>
    </row>
    <row r="30" spans="1:23" s="5" customFormat="1" ht="15" customHeight="1" x14ac:dyDescent="0.2">
      <c r="A30" s="20" t="str">
        <f t="shared" ref="A30:G30" si="36" xml:space="preserve"> IF(A$38 = 0, "S", IF(A$38 = 1,"M", IF(A$38 = 2, "T", IF(A$38 = 3, "O", IF(A$38 = 4, "T", IF(A$38 = 5, "F", IF(A$38 = 6, "L", "")))))))</f>
        <v>M</v>
      </c>
      <c r="B30" s="21" t="str">
        <f t="shared" si="36"/>
        <v>T</v>
      </c>
      <c r="C30" s="21" t="str">
        <f t="shared" si="36"/>
        <v>O</v>
      </c>
      <c r="D30" s="21" t="str">
        <f t="shared" si="36"/>
        <v>T</v>
      </c>
      <c r="E30" s="21" t="str">
        <f t="shared" si="36"/>
        <v>F</v>
      </c>
      <c r="F30" s="21" t="str">
        <f t="shared" si="36"/>
        <v>L</v>
      </c>
      <c r="G30" s="22" t="str">
        <f t="shared" si="36"/>
        <v>S</v>
      </c>
      <c r="H30" s="4"/>
      <c r="I30" s="20" t="str">
        <f t="shared" ref="I30:O30" si="37" xml:space="preserve"> IF(I$38 = 0, "S", IF(I$38 = 1,"M", IF(I$38 = 2, "T", IF(I$38 = 3, "O", IF(I$38 = 4, "T", IF(I$38 = 5, "F", IF(I$38 = 6, "L", "")))))))</f>
        <v>M</v>
      </c>
      <c r="J30" s="21" t="str">
        <f t="shared" si="37"/>
        <v>T</v>
      </c>
      <c r="K30" s="21" t="str">
        <f t="shared" si="37"/>
        <v>O</v>
      </c>
      <c r="L30" s="21" t="str">
        <f t="shared" si="37"/>
        <v>T</v>
      </c>
      <c r="M30" s="21" t="str">
        <f t="shared" si="37"/>
        <v>F</v>
      </c>
      <c r="N30" s="21" t="str">
        <f t="shared" si="37"/>
        <v>L</v>
      </c>
      <c r="O30" s="22" t="str">
        <f t="shared" si="37"/>
        <v>S</v>
      </c>
      <c r="P30" s="4"/>
      <c r="Q30" s="20" t="str">
        <f t="shared" ref="Q30:W30" si="38" xml:space="preserve"> IF(Q$38 = 0, "S", IF(Q$38 = 1,"M", IF(Q$38 = 2, "T", IF(Q$38 = 3, "O", IF(Q$38 = 4, "T", IF(Q$38 = 5, "F", IF(Q$38 = 6, "L", "")))))))</f>
        <v>M</v>
      </c>
      <c r="R30" s="21" t="str">
        <f t="shared" si="38"/>
        <v>T</v>
      </c>
      <c r="S30" s="21" t="str">
        <f t="shared" si="38"/>
        <v>O</v>
      </c>
      <c r="T30" s="21" t="str">
        <f t="shared" si="38"/>
        <v>T</v>
      </c>
      <c r="U30" s="21" t="str">
        <f t="shared" si="38"/>
        <v>F</v>
      </c>
      <c r="V30" s="21" t="str">
        <f t="shared" si="38"/>
        <v>L</v>
      </c>
      <c r="W30" s="22" t="str">
        <f t="shared" si="38"/>
        <v>S</v>
      </c>
    </row>
    <row r="31" spans="1:23" ht="15" customHeight="1" x14ac:dyDescent="0.2">
      <c r="A31" s="6" t="str">
        <f xml:space="preserve"> IF(G36 = A$38, 1, "")</f>
        <v/>
      </c>
      <c r="B31" s="7" t="str">
        <f xml:space="preserve"> IF(A31 = "", IF(G36 = B$38, 1, ""), A31 + 1)</f>
        <v/>
      </c>
      <c r="C31" s="7" t="str">
        <f xml:space="preserve"> IF(B31 = "", IF(G36 = C$38, 1, ""), B31 + 1)</f>
        <v/>
      </c>
      <c r="D31" s="7" t="str">
        <f xml:space="preserve"> IF(C31 = "", IF(G36 = D$38, 1, ""), C31 + 1)</f>
        <v/>
      </c>
      <c r="E31" s="7">
        <f xml:space="preserve"> IF(D31 = "", IF(G36 = E$38, 1, ""), D31 + 1)</f>
        <v>1</v>
      </c>
      <c r="F31" s="7">
        <f xml:space="preserve"> IF(E31 = "", IF(G36 = F$38, 1, ""), E31 + 1)</f>
        <v>2</v>
      </c>
      <c r="G31" s="8">
        <f xml:space="preserve"> IF(F31 = "", IF(G36 = G$38, 1, ""), F31 + 1)</f>
        <v>3</v>
      </c>
      <c r="H31" s="13"/>
      <c r="I31" s="6">
        <f xml:space="preserve"> IF(O36 = I$38, 1, "")</f>
        <v>1</v>
      </c>
      <c r="J31" s="7">
        <f xml:space="preserve"> IF(I31 = "", IF(O36 = J$38, 1, ""), I31 + 1)</f>
        <v>2</v>
      </c>
      <c r="K31" s="7">
        <f xml:space="preserve"> IF(J31 = "", IF(O36 = K$38, 1, ""), J31 + 1)</f>
        <v>3</v>
      </c>
      <c r="L31" s="7">
        <f xml:space="preserve"> IF(K31 = "", IF(O36 = L$38, 1, ""), K31 + 1)</f>
        <v>4</v>
      </c>
      <c r="M31" s="7">
        <f xml:space="preserve"> IF(L31 = "", IF(O36 = M$38, 1, ""), L31 + 1)</f>
        <v>5</v>
      </c>
      <c r="N31" s="7">
        <f xml:space="preserve"> IF(M31 = "", IF(O36 = N$38, 1, ""), M31 + 1)</f>
        <v>6</v>
      </c>
      <c r="O31" s="8">
        <f xml:space="preserve"> IF(N31 = "", IF(O36 = O$38, 1, ""), N31 + 1)</f>
        <v>7</v>
      </c>
      <c r="P31" s="13"/>
      <c r="Q31" s="6" t="str">
        <f xml:space="preserve"> IF(W36 = Q$38, 1, "")</f>
        <v/>
      </c>
      <c r="R31" s="7" t="str">
        <f xml:space="preserve"> IF(Q31 = "", IF(W36 = R$38, 1, ""), Q31 + 1)</f>
        <v/>
      </c>
      <c r="S31" s="7">
        <f xml:space="preserve"> IF(R31 = "", IF(W36 = S$38, 1, ""), R31 + 1)</f>
        <v>1</v>
      </c>
      <c r="T31" s="7">
        <f xml:space="preserve"> IF(S31 = "", IF(W36 = T$38, 1, ""), S31 + 1)</f>
        <v>2</v>
      </c>
      <c r="U31" s="7">
        <f xml:space="preserve"> IF(T31 = "", IF(W36 = U$38, 1, ""), T31 + 1)</f>
        <v>3</v>
      </c>
      <c r="V31" s="7">
        <f xml:space="preserve"> IF(U31 = "", IF(W36 = V$38, 1, ""), U31 + 1)</f>
        <v>4</v>
      </c>
      <c r="W31" s="8">
        <f xml:space="preserve"> IF(V31 = "", IF(W36 = W$38, 1, ""), V31 + 1)</f>
        <v>5</v>
      </c>
    </row>
    <row r="32" spans="1:23" ht="15" customHeight="1" x14ac:dyDescent="0.2">
      <c r="A32" s="6">
        <f xml:space="preserve"> G31 + 1</f>
        <v>4</v>
      </c>
      <c r="B32" s="7">
        <f xml:space="preserve"> A32 + 1</f>
        <v>5</v>
      </c>
      <c r="C32" s="7">
        <f t="shared" ref="C32:G32" si="39" xml:space="preserve"> B32 + 1</f>
        <v>6</v>
      </c>
      <c r="D32" s="7">
        <f t="shared" si="39"/>
        <v>7</v>
      </c>
      <c r="E32" s="7">
        <f t="shared" si="39"/>
        <v>8</v>
      </c>
      <c r="F32" s="7">
        <f t="shared" si="39"/>
        <v>9</v>
      </c>
      <c r="G32" s="8">
        <f t="shared" si="39"/>
        <v>10</v>
      </c>
      <c r="H32" s="13"/>
      <c r="I32" s="6">
        <f xml:space="preserve"> O31 + 1</f>
        <v>8</v>
      </c>
      <c r="J32" s="7">
        <f xml:space="preserve"> I32 + 1</f>
        <v>9</v>
      </c>
      <c r="K32" s="7">
        <f t="shared" ref="K32:O32" si="40" xml:space="preserve"> J32 + 1</f>
        <v>10</v>
      </c>
      <c r="L32" s="7">
        <f t="shared" si="40"/>
        <v>11</v>
      </c>
      <c r="M32" s="7">
        <f t="shared" si="40"/>
        <v>12</v>
      </c>
      <c r="N32" s="7">
        <f t="shared" si="40"/>
        <v>13</v>
      </c>
      <c r="O32" s="8">
        <f t="shared" si="40"/>
        <v>14</v>
      </c>
      <c r="P32" s="13"/>
      <c r="Q32" s="6">
        <f xml:space="preserve"> W31 + 1</f>
        <v>6</v>
      </c>
      <c r="R32" s="7">
        <f xml:space="preserve"> Q32 + 1</f>
        <v>7</v>
      </c>
      <c r="S32" s="7">
        <f t="shared" ref="S32:W32" si="41" xml:space="preserve"> R32 + 1</f>
        <v>8</v>
      </c>
      <c r="T32" s="7">
        <f t="shared" si="41"/>
        <v>9</v>
      </c>
      <c r="U32" s="7">
        <f t="shared" si="41"/>
        <v>10</v>
      </c>
      <c r="V32" s="7">
        <f t="shared" si="41"/>
        <v>11</v>
      </c>
      <c r="W32" s="8">
        <f t="shared" si="41"/>
        <v>12</v>
      </c>
    </row>
    <row r="33" spans="1:23" ht="15" customHeight="1" x14ac:dyDescent="0.2">
      <c r="A33" s="6">
        <f xml:space="preserve"> IF(A32 &lt;&gt; "", IF(A32 + 7 &lt;= $E$36, A32 + 7, ""), "")</f>
        <v>11</v>
      </c>
      <c r="B33" s="7">
        <f t="shared" ref="B33:G36" si="42" xml:space="preserve"> IF(B32 &lt;&gt; "", IF(B32 + 7 &lt;= $E$36, B32 + 7, ""), "")</f>
        <v>12</v>
      </c>
      <c r="C33" s="7">
        <f t="shared" si="42"/>
        <v>13</v>
      </c>
      <c r="D33" s="7">
        <f t="shared" si="42"/>
        <v>14</v>
      </c>
      <c r="E33" s="7">
        <f t="shared" si="42"/>
        <v>15</v>
      </c>
      <c r="F33" s="7">
        <f t="shared" si="42"/>
        <v>16</v>
      </c>
      <c r="G33" s="8">
        <f t="shared" si="42"/>
        <v>17</v>
      </c>
      <c r="H33" s="13"/>
      <c r="I33" s="6">
        <f xml:space="preserve"> IF(I32 &lt;&gt; "", IF(I32 + 7 &lt;= $M$36, I32 + 7, ""), "")</f>
        <v>15</v>
      </c>
      <c r="J33" s="7">
        <f t="shared" ref="J33:O36" si="43" xml:space="preserve"> IF(J32 &lt;&gt; "", IF(J32 + 7 &lt;= $M$36, J32 + 7, ""), "")</f>
        <v>16</v>
      </c>
      <c r="K33" s="7">
        <f t="shared" si="43"/>
        <v>17</v>
      </c>
      <c r="L33" s="7">
        <f t="shared" si="43"/>
        <v>18</v>
      </c>
      <c r="M33" s="7">
        <f t="shared" si="43"/>
        <v>19</v>
      </c>
      <c r="N33" s="7">
        <f t="shared" si="43"/>
        <v>20</v>
      </c>
      <c r="O33" s="8">
        <f t="shared" si="43"/>
        <v>21</v>
      </c>
      <c r="P33" s="13"/>
      <c r="Q33" s="6">
        <f xml:space="preserve"> IF(Q32 &lt;&gt; "", IF(Q32 + 7 &lt;= $U$36, Q32 + 7, ""), "")</f>
        <v>13</v>
      </c>
      <c r="R33" s="7">
        <f t="shared" ref="R33:W36" si="44" xml:space="preserve"> IF(R32 &lt;&gt; "", IF(R32 + 7 &lt;= $U$36, R32 + 7, ""), "")</f>
        <v>14</v>
      </c>
      <c r="S33" s="7">
        <f t="shared" si="44"/>
        <v>15</v>
      </c>
      <c r="T33" s="7">
        <f t="shared" si="44"/>
        <v>16</v>
      </c>
      <c r="U33" s="7">
        <f t="shared" si="44"/>
        <v>17</v>
      </c>
      <c r="V33" s="7">
        <f t="shared" si="44"/>
        <v>18</v>
      </c>
      <c r="W33" s="8">
        <f t="shared" si="44"/>
        <v>19</v>
      </c>
    </row>
    <row r="34" spans="1:23" ht="15" customHeight="1" x14ac:dyDescent="0.2">
      <c r="A34" s="6">
        <f t="shared" ref="A34:A36" si="45" xml:space="preserve"> IF(A33 &lt;&gt; "", IF(A33 + 7 &lt;= $E$36, A33 + 7, ""), "")</f>
        <v>18</v>
      </c>
      <c r="B34" s="7">
        <f t="shared" si="42"/>
        <v>19</v>
      </c>
      <c r="C34" s="7">
        <f t="shared" si="42"/>
        <v>20</v>
      </c>
      <c r="D34" s="7">
        <f t="shared" si="42"/>
        <v>21</v>
      </c>
      <c r="E34" s="7">
        <f t="shared" si="42"/>
        <v>22</v>
      </c>
      <c r="F34" s="7">
        <f t="shared" si="42"/>
        <v>23</v>
      </c>
      <c r="G34" s="8">
        <f t="shared" si="42"/>
        <v>24</v>
      </c>
      <c r="H34" s="13"/>
      <c r="I34" s="6">
        <f t="shared" ref="I34:I36" si="46" xml:space="preserve"> IF(I33 &lt;&gt; "", IF(I33 + 7 &lt;= $M$36, I33 + 7, ""), "")</f>
        <v>22</v>
      </c>
      <c r="J34" s="7">
        <f t="shared" si="43"/>
        <v>23</v>
      </c>
      <c r="K34" s="7">
        <f t="shared" si="43"/>
        <v>24</v>
      </c>
      <c r="L34" s="7">
        <f t="shared" si="43"/>
        <v>25</v>
      </c>
      <c r="M34" s="7">
        <f t="shared" si="43"/>
        <v>26</v>
      </c>
      <c r="N34" s="7">
        <f t="shared" si="43"/>
        <v>27</v>
      </c>
      <c r="O34" s="8">
        <f t="shared" si="43"/>
        <v>28</v>
      </c>
      <c r="P34" s="13"/>
      <c r="Q34" s="6">
        <f t="shared" ref="Q34:Q36" si="47" xml:space="preserve"> IF(Q33 &lt;&gt; "", IF(Q33 + 7 &lt;= $U$36, Q33 + 7, ""), "")</f>
        <v>20</v>
      </c>
      <c r="R34" s="7">
        <f t="shared" si="44"/>
        <v>21</v>
      </c>
      <c r="S34" s="7">
        <f t="shared" si="44"/>
        <v>22</v>
      </c>
      <c r="T34" s="7">
        <f t="shared" si="44"/>
        <v>23</v>
      </c>
      <c r="U34" s="7">
        <f t="shared" si="44"/>
        <v>24</v>
      </c>
      <c r="V34" s="7">
        <f t="shared" si="44"/>
        <v>25</v>
      </c>
      <c r="W34" s="8">
        <f t="shared" si="44"/>
        <v>26</v>
      </c>
    </row>
    <row r="35" spans="1:23" ht="15" customHeight="1" x14ac:dyDescent="0.2">
      <c r="A35" s="6">
        <f t="shared" si="45"/>
        <v>25</v>
      </c>
      <c r="B35" s="7">
        <f t="shared" si="42"/>
        <v>26</v>
      </c>
      <c r="C35" s="7">
        <f t="shared" si="42"/>
        <v>27</v>
      </c>
      <c r="D35" s="7">
        <f t="shared" si="42"/>
        <v>28</v>
      </c>
      <c r="E35" s="7">
        <f t="shared" si="42"/>
        <v>29</v>
      </c>
      <c r="F35" s="7">
        <f t="shared" si="42"/>
        <v>30</v>
      </c>
      <c r="G35" s="8">
        <f t="shared" si="42"/>
        <v>31</v>
      </c>
      <c r="H35" s="13"/>
      <c r="I35" s="6">
        <f t="shared" si="46"/>
        <v>29</v>
      </c>
      <c r="J35" s="7">
        <f t="shared" si="43"/>
        <v>30</v>
      </c>
      <c r="K35" s="7" t="str">
        <f t="shared" si="43"/>
        <v/>
      </c>
      <c r="L35" s="7" t="str">
        <f t="shared" si="43"/>
        <v/>
      </c>
      <c r="M35" s="7" t="str">
        <f t="shared" si="43"/>
        <v/>
      </c>
      <c r="N35" s="7" t="str">
        <f t="shared" si="43"/>
        <v/>
      </c>
      <c r="O35" s="8" t="str">
        <f t="shared" si="43"/>
        <v/>
      </c>
      <c r="P35" s="13"/>
      <c r="Q35" s="6">
        <f t="shared" si="47"/>
        <v>27</v>
      </c>
      <c r="R35" s="7">
        <f t="shared" si="44"/>
        <v>28</v>
      </c>
      <c r="S35" s="7">
        <f t="shared" si="44"/>
        <v>29</v>
      </c>
      <c r="T35" s="7">
        <f t="shared" si="44"/>
        <v>30</v>
      </c>
      <c r="U35" s="7">
        <f t="shared" si="44"/>
        <v>31</v>
      </c>
      <c r="V35" s="7" t="str">
        <f t="shared" si="44"/>
        <v/>
      </c>
      <c r="W35" s="8" t="str">
        <f t="shared" si="44"/>
        <v/>
      </c>
    </row>
    <row r="36" spans="1:23" ht="15" customHeight="1" thickBot="1" x14ac:dyDescent="0.25">
      <c r="A36" s="9" t="str">
        <f t="shared" si="45"/>
        <v/>
      </c>
      <c r="B36" s="10" t="str">
        <f t="shared" si="42"/>
        <v/>
      </c>
      <c r="C36" s="10" t="str">
        <f t="shared" si="42"/>
        <v/>
      </c>
      <c r="D36" s="10" t="str">
        <f t="shared" si="42"/>
        <v/>
      </c>
      <c r="E36" s="11">
        <v>31</v>
      </c>
      <c r="F36" s="11">
        <v>0</v>
      </c>
      <c r="G36" s="12">
        <f xml:space="preserve"> MOD(((6 - (MOD(TRUNC($A$1/100), 4) * 2)) + MOD($A$1, 100) + TRUNC(MOD($A$1, 100) / 4) + F36 + 1), 7)</f>
        <v>5</v>
      </c>
      <c r="H36" s="13"/>
      <c r="I36" s="9" t="str">
        <f t="shared" si="46"/>
        <v/>
      </c>
      <c r="J36" s="10" t="str">
        <f t="shared" si="43"/>
        <v/>
      </c>
      <c r="K36" s="10" t="str">
        <f t="shared" si="43"/>
        <v/>
      </c>
      <c r="L36" s="10" t="str">
        <f t="shared" si="43"/>
        <v/>
      </c>
      <c r="M36" s="11">
        <v>30</v>
      </c>
      <c r="N36" s="11">
        <v>3</v>
      </c>
      <c r="O36" s="12">
        <f xml:space="preserve"> MOD(((6 - (MOD(TRUNC($A$1/100), 4) * 2)) + MOD($A$1, 100) + TRUNC(MOD($A$1, 100) / 4) + N36 + 1), 7)</f>
        <v>1</v>
      </c>
      <c r="P36" s="13"/>
      <c r="Q36" s="9" t="str">
        <f t="shared" si="47"/>
        <v/>
      </c>
      <c r="R36" s="10" t="str">
        <f t="shared" si="44"/>
        <v/>
      </c>
      <c r="S36" s="10" t="str">
        <f t="shared" si="44"/>
        <v/>
      </c>
      <c r="T36" s="10" t="str">
        <f t="shared" si="44"/>
        <v/>
      </c>
      <c r="U36" s="11">
        <v>31</v>
      </c>
      <c r="V36" s="11">
        <v>5</v>
      </c>
      <c r="W36" s="12">
        <f xml:space="preserve"> MOD(((6 - (MOD(TRUNC($A$1/100), 4) * 2)) + MOD($A$1, 100) + TRUNC(MOD($A$1, 100) / 4) + V36 + 1), 7)</f>
        <v>3</v>
      </c>
    </row>
    <row r="37" spans="1:23" x14ac:dyDescent="0.2">
      <c r="A37" s="13"/>
      <c r="B37" s="13"/>
      <c r="C37" s="13"/>
      <c r="D37" s="13"/>
      <c r="E37" s="13"/>
      <c r="F37" s="13"/>
      <c r="G37" s="13"/>
      <c r="H37" s="13"/>
      <c r="I37" s="13"/>
      <c r="J37" s="13"/>
      <c r="K37" s="13"/>
      <c r="L37" s="13"/>
      <c r="M37" s="13"/>
      <c r="N37" s="13"/>
      <c r="O37" s="13"/>
      <c r="P37" s="13"/>
      <c r="Q37" s="13"/>
      <c r="R37" s="13"/>
      <c r="S37" s="13"/>
      <c r="T37" s="13"/>
      <c r="U37" s="13"/>
      <c r="V37" s="13"/>
      <c r="W37" s="13"/>
    </row>
    <row r="38" spans="1:23" x14ac:dyDescent="0.2">
      <c r="A38" s="17">
        <f xml:space="preserve"> MOD($L$39, 6)</f>
        <v>1</v>
      </c>
      <c r="B38" s="17">
        <f xml:space="preserve"> MOD(A38 + 1, 7)</f>
        <v>2</v>
      </c>
      <c r="C38" s="17">
        <f t="shared" ref="C38:G38" si="48" xml:space="preserve"> MOD(B38 + 1, 7)</f>
        <v>3</v>
      </c>
      <c r="D38" s="17">
        <f t="shared" si="48"/>
        <v>4</v>
      </c>
      <c r="E38" s="17">
        <f t="shared" si="48"/>
        <v>5</v>
      </c>
      <c r="F38" s="17">
        <f t="shared" si="48"/>
        <v>6</v>
      </c>
      <c r="G38" s="17">
        <f t="shared" si="48"/>
        <v>0</v>
      </c>
      <c r="H38" s="18"/>
      <c r="I38" s="17">
        <f xml:space="preserve"> MOD($L$39, 6)</f>
        <v>1</v>
      </c>
      <c r="J38" s="17">
        <f xml:space="preserve"> MOD(I38 + 1, 7)</f>
        <v>2</v>
      </c>
      <c r="K38" s="17">
        <f t="shared" ref="K38:O38" si="49" xml:space="preserve"> MOD(J38 + 1, 7)</f>
        <v>3</v>
      </c>
      <c r="L38" s="17">
        <f t="shared" si="49"/>
        <v>4</v>
      </c>
      <c r="M38" s="17">
        <f t="shared" si="49"/>
        <v>5</v>
      </c>
      <c r="N38" s="17">
        <f t="shared" si="49"/>
        <v>6</v>
      </c>
      <c r="O38" s="17">
        <f t="shared" si="49"/>
        <v>0</v>
      </c>
      <c r="P38" s="18"/>
      <c r="Q38" s="17">
        <f xml:space="preserve"> MOD($L$39, 6)</f>
        <v>1</v>
      </c>
      <c r="R38" s="17">
        <f xml:space="preserve"> MOD(Q38 + 1, 7)</f>
        <v>2</v>
      </c>
      <c r="S38" s="17">
        <f t="shared" ref="S38:W38" si="50" xml:space="preserve"> MOD(R38 + 1, 7)</f>
        <v>3</v>
      </c>
      <c r="T38" s="17">
        <f t="shared" si="50"/>
        <v>4</v>
      </c>
      <c r="U38" s="17">
        <f t="shared" si="50"/>
        <v>5</v>
      </c>
      <c r="V38" s="17">
        <f t="shared" si="50"/>
        <v>6</v>
      </c>
      <c r="W38" s="17">
        <f t="shared" si="50"/>
        <v>0</v>
      </c>
    </row>
    <row r="39" spans="1:23" x14ac:dyDescent="0.2">
      <c r="A39" s="19"/>
      <c r="B39" s="19"/>
      <c r="C39" s="19"/>
      <c r="D39" s="19"/>
      <c r="E39" s="19"/>
      <c r="F39" s="19"/>
      <c r="G39" s="19"/>
      <c r="H39" s="19"/>
      <c r="I39" s="19"/>
      <c r="J39" s="19"/>
      <c r="K39" s="19"/>
      <c r="L39" s="17">
        <v>1</v>
      </c>
      <c r="M39" s="19"/>
      <c r="N39" s="19"/>
      <c r="O39" s="19"/>
      <c r="P39" s="19"/>
      <c r="Q39" s="19"/>
      <c r="R39" s="19"/>
      <c r="S39" s="19"/>
      <c r="T39" s="19"/>
      <c r="U39" s="19"/>
      <c r="V39" s="19"/>
      <c r="W39" s="19"/>
    </row>
  </sheetData>
  <mergeCells count="13">
    <mergeCell ref="A20:G20"/>
    <mergeCell ref="I20:O20"/>
    <mergeCell ref="Q20:W20"/>
    <mergeCell ref="A29:G29"/>
    <mergeCell ref="I29:O29"/>
    <mergeCell ref="Q29:W29"/>
    <mergeCell ref="A1:W1"/>
    <mergeCell ref="A2:G2"/>
    <mergeCell ref="I2:O2"/>
    <mergeCell ref="Q2:W2"/>
    <mergeCell ref="A11:G11"/>
    <mergeCell ref="I11:O11"/>
    <mergeCell ref="Q11:W11"/>
  </mergeCells>
  <dataValidations count="1">
    <dataValidation type="whole" showInputMessage="1" errorTitle="Invalid Year" error="Enter a year between 1000 and 5000." promptTitle="Kalenderår" prompt="Skriv in årtalet och dagarna fylls i med automatik för månaderna." sqref="A1:W1" xr:uid="{00000000-0002-0000-0000-000000000000}">
      <formula1>0</formula1>
      <formula2>10000</formula2>
    </dataValidation>
  </dataValidations>
  <printOptions horizontalCentered="1" verticalCentered="1"/>
  <pageMargins left="0.25" right="0.25" top="0.25" bottom="0.25" header="0.25" footer="0.25"/>
  <pageSetup scale="97"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20"/>
  <sheetViews>
    <sheetView showGridLines="0" zoomScale="110" zoomScaleNormal="110" zoomScaleSheetLayoutView="200" workbookViewId="0">
      <selection sqref="A1:X1"/>
    </sheetView>
  </sheetViews>
  <sheetFormatPr defaultRowHeight="16.7" customHeight="1" x14ac:dyDescent="0.2"/>
  <cols>
    <col min="1" max="1" width="2.140625" style="44" customWidth="1"/>
    <col min="2" max="2" width="3" style="53" customWidth="1"/>
    <col min="3" max="3" width="16.5703125" style="46" customWidth="1"/>
    <col min="4" max="4" width="2.7109375" style="42" customWidth="1"/>
    <col min="5" max="5" width="2.140625" style="45" customWidth="1"/>
    <col min="6" max="6" width="3" style="53" customWidth="1"/>
    <col min="7" max="7" width="16.5703125" style="47" customWidth="1"/>
    <col min="8" max="8" width="2.7109375" style="25" customWidth="1"/>
    <col min="9" max="9" width="2.140625" style="45" customWidth="1"/>
    <col min="10" max="10" width="3" style="53" customWidth="1"/>
    <col min="11" max="11" width="16.5703125" style="47" customWidth="1"/>
    <col min="12" max="12" width="2.7109375" style="25" customWidth="1"/>
    <col min="13" max="13" width="2.140625" style="45" customWidth="1"/>
    <col min="14" max="14" width="3" style="53" customWidth="1"/>
    <col min="15" max="15" width="16.5703125" style="47" customWidth="1"/>
    <col min="16" max="16" width="2.7109375" style="25" customWidth="1"/>
    <col min="17" max="17" width="2.140625" style="45" customWidth="1"/>
    <col min="18" max="18" width="3" style="53" customWidth="1"/>
    <col min="19" max="19" width="16.5703125" style="47" customWidth="1"/>
    <col min="20" max="20" width="2.7109375" style="25" customWidth="1"/>
    <col min="21" max="21" width="2.140625" style="45" customWidth="1"/>
    <col min="22" max="22" width="3" style="53" customWidth="1"/>
    <col min="23" max="23" width="16.5703125" style="47" customWidth="1"/>
    <col min="24" max="24" width="2.7109375" style="25" customWidth="1"/>
    <col min="25" max="251" width="11.42578125" style="25" customWidth="1"/>
    <col min="252" max="253" width="2.140625" style="25" customWidth="1"/>
    <col min="254" max="254" width="16.5703125" style="25" customWidth="1"/>
    <col min="255" max="255" width="2.7109375" style="25" customWidth="1"/>
    <col min="256" max="256" width="1" style="25" customWidth="1"/>
    <col min="257" max="258" width="2.140625" style="25" customWidth="1"/>
    <col min="259" max="259" width="16.5703125" style="25" customWidth="1"/>
    <col min="260" max="260" width="2.7109375" style="25" customWidth="1"/>
    <col min="261" max="261" width="1" style="25" customWidth="1"/>
    <col min="262" max="263" width="2.140625" style="25" customWidth="1"/>
    <col min="264" max="264" width="16.5703125" style="25" customWidth="1"/>
    <col min="265" max="265" width="2.7109375" style="25" customWidth="1"/>
    <col min="266" max="266" width="1" style="25" customWidth="1"/>
    <col min="267" max="268" width="2.140625" style="25" customWidth="1"/>
    <col min="269" max="269" width="16.5703125" style="25" customWidth="1"/>
    <col min="270" max="270" width="2.7109375" style="25" customWidth="1"/>
    <col min="271" max="271" width="1" style="25" customWidth="1"/>
    <col min="272" max="273" width="2.140625" style="25" customWidth="1"/>
    <col min="274" max="274" width="16.5703125" style="25" customWidth="1"/>
    <col min="275" max="275" width="2.7109375" style="25" customWidth="1"/>
    <col min="276" max="276" width="1" style="25" customWidth="1"/>
    <col min="277" max="278" width="2.140625" style="25" customWidth="1"/>
    <col min="279" max="279" width="16.5703125" style="25" customWidth="1"/>
    <col min="280" max="280" width="2.7109375" style="25" customWidth="1"/>
    <col min="281" max="507" width="11.42578125" style="25" customWidth="1"/>
    <col min="508" max="509" width="2.140625" style="25" customWidth="1"/>
    <col min="510" max="510" width="16.5703125" style="25" customWidth="1"/>
    <col min="511" max="511" width="2.7109375" style="25" customWidth="1"/>
    <col min="512" max="512" width="1" style="25" customWidth="1"/>
    <col min="513" max="514" width="2.140625" style="25" customWidth="1"/>
    <col min="515" max="515" width="16.5703125" style="25" customWidth="1"/>
    <col min="516" max="516" width="2.7109375" style="25" customWidth="1"/>
    <col min="517" max="517" width="1" style="25" customWidth="1"/>
    <col min="518" max="519" width="2.140625" style="25" customWidth="1"/>
    <col min="520" max="520" width="16.5703125" style="25" customWidth="1"/>
    <col min="521" max="521" width="2.7109375" style="25" customWidth="1"/>
    <col min="522" max="522" width="1" style="25" customWidth="1"/>
    <col min="523" max="524" width="2.140625" style="25" customWidth="1"/>
    <col min="525" max="525" width="16.5703125" style="25" customWidth="1"/>
    <col min="526" max="526" width="2.7109375" style="25" customWidth="1"/>
    <col min="527" max="527" width="1" style="25" customWidth="1"/>
    <col min="528" max="529" width="2.140625" style="25" customWidth="1"/>
    <col min="530" max="530" width="16.5703125" style="25" customWidth="1"/>
    <col min="531" max="531" width="2.7109375" style="25" customWidth="1"/>
    <col min="532" max="532" width="1" style="25" customWidth="1"/>
    <col min="533" max="534" width="2.140625" style="25" customWidth="1"/>
    <col min="535" max="535" width="16.5703125" style="25" customWidth="1"/>
    <col min="536" max="536" width="2.7109375" style="25" customWidth="1"/>
    <col min="537" max="763" width="11.42578125" style="25" customWidth="1"/>
    <col min="764" max="765" width="2.140625" style="25" customWidth="1"/>
    <col min="766" max="766" width="16.5703125" style="25" customWidth="1"/>
    <col min="767" max="767" width="2.7109375" style="25" customWidth="1"/>
    <col min="768" max="768" width="1" style="25" customWidth="1"/>
    <col min="769" max="770" width="2.140625" style="25" customWidth="1"/>
    <col min="771" max="771" width="16.5703125" style="25" customWidth="1"/>
    <col min="772" max="772" width="2.7109375" style="25" customWidth="1"/>
    <col min="773" max="773" width="1" style="25" customWidth="1"/>
    <col min="774" max="775" width="2.140625" style="25" customWidth="1"/>
    <col min="776" max="776" width="16.5703125" style="25" customWidth="1"/>
    <col min="777" max="777" width="2.7109375" style="25" customWidth="1"/>
    <col min="778" max="778" width="1" style="25" customWidth="1"/>
    <col min="779" max="780" width="2.140625" style="25" customWidth="1"/>
    <col min="781" max="781" width="16.5703125" style="25" customWidth="1"/>
    <col min="782" max="782" width="2.7109375" style="25" customWidth="1"/>
    <col min="783" max="783" width="1" style="25" customWidth="1"/>
    <col min="784" max="785" width="2.140625" style="25" customWidth="1"/>
    <col min="786" max="786" width="16.5703125" style="25" customWidth="1"/>
    <col min="787" max="787" width="2.7109375" style="25" customWidth="1"/>
    <col min="788" max="788" width="1" style="25" customWidth="1"/>
    <col min="789" max="790" width="2.140625" style="25" customWidth="1"/>
    <col min="791" max="791" width="16.5703125" style="25" customWidth="1"/>
    <col min="792" max="792" width="2.7109375" style="25" customWidth="1"/>
    <col min="793" max="1019" width="11.42578125" style="25" customWidth="1"/>
    <col min="1020" max="1021" width="2.140625" style="25" customWidth="1"/>
    <col min="1022" max="1022" width="16.5703125" style="25" customWidth="1"/>
    <col min="1023" max="1023" width="2.7109375" style="25" customWidth="1"/>
    <col min="1024" max="1024" width="1" style="25" customWidth="1"/>
    <col min="1025" max="1026" width="2.140625" style="25" customWidth="1"/>
    <col min="1027" max="1027" width="16.5703125" style="25" customWidth="1"/>
    <col min="1028" max="1028" width="2.7109375" style="25" customWidth="1"/>
    <col min="1029" max="1029" width="1" style="25" customWidth="1"/>
    <col min="1030" max="1031" width="2.140625" style="25" customWidth="1"/>
    <col min="1032" max="1032" width="16.5703125" style="25" customWidth="1"/>
    <col min="1033" max="1033" width="2.7109375" style="25" customWidth="1"/>
    <col min="1034" max="1034" width="1" style="25" customWidth="1"/>
    <col min="1035" max="1036" width="2.140625" style="25" customWidth="1"/>
    <col min="1037" max="1037" width="16.5703125" style="25" customWidth="1"/>
    <col min="1038" max="1038" width="2.7109375" style="25" customWidth="1"/>
    <col min="1039" max="1039" width="1" style="25" customWidth="1"/>
    <col min="1040" max="1041" width="2.140625" style="25" customWidth="1"/>
    <col min="1042" max="1042" width="16.5703125" style="25" customWidth="1"/>
    <col min="1043" max="1043" width="2.7109375" style="25" customWidth="1"/>
    <col min="1044" max="1044" width="1" style="25" customWidth="1"/>
    <col min="1045" max="1046" width="2.140625" style="25" customWidth="1"/>
    <col min="1047" max="1047" width="16.5703125" style="25" customWidth="1"/>
    <col min="1048" max="1048" width="2.7109375" style="25" customWidth="1"/>
    <col min="1049" max="1275" width="11.42578125" style="25" customWidth="1"/>
    <col min="1276" max="1277" width="2.140625" style="25" customWidth="1"/>
    <col min="1278" max="1278" width="16.5703125" style="25" customWidth="1"/>
    <col min="1279" max="1279" width="2.7109375" style="25" customWidth="1"/>
    <col min="1280" max="1280" width="1" style="25" customWidth="1"/>
    <col min="1281" max="1282" width="2.140625" style="25" customWidth="1"/>
    <col min="1283" max="1283" width="16.5703125" style="25" customWidth="1"/>
    <col min="1284" max="1284" width="2.7109375" style="25" customWidth="1"/>
    <col min="1285" max="1285" width="1" style="25" customWidth="1"/>
    <col min="1286" max="1287" width="2.140625" style="25" customWidth="1"/>
    <col min="1288" max="1288" width="16.5703125" style="25" customWidth="1"/>
    <col min="1289" max="1289" width="2.7109375" style="25" customWidth="1"/>
    <col min="1290" max="1290" width="1" style="25" customWidth="1"/>
    <col min="1291" max="1292" width="2.140625" style="25" customWidth="1"/>
    <col min="1293" max="1293" width="16.5703125" style="25" customWidth="1"/>
    <col min="1294" max="1294" width="2.7109375" style="25" customWidth="1"/>
    <col min="1295" max="1295" width="1" style="25" customWidth="1"/>
    <col min="1296" max="1297" width="2.140625" style="25" customWidth="1"/>
    <col min="1298" max="1298" width="16.5703125" style="25" customWidth="1"/>
    <col min="1299" max="1299" width="2.7109375" style="25" customWidth="1"/>
    <col min="1300" max="1300" width="1" style="25" customWidth="1"/>
    <col min="1301" max="1302" width="2.140625" style="25" customWidth="1"/>
    <col min="1303" max="1303" width="16.5703125" style="25" customWidth="1"/>
    <col min="1304" max="1304" width="2.7109375" style="25" customWidth="1"/>
    <col min="1305" max="1531" width="11.42578125" style="25" customWidth="1"/>
    <col min="1532" max="1533" width="2.140625" style="25" customWidth="1"/>
    <col min="1534" max="1534" width="16.5703125" style="25" customWidth="1"/>
    <col min="1535" max="1535" width="2.7109375" style="25" customWidth="1"/>
    <col min="1536" max="1536" width="1" style="25" customWidth="1"/>
    <col min="1537" max="1538" width="2.140625" style="25" customWidth="1"/>
    <col min="1539" max="1539" width="16.5703125" style="25" customWidth="1"/>
    <col min="1540" max="1540" width="2.7109375" style="25" customWidth="1"/>
    <col min="1541" max="1541" width="1" style="25" customWidth="1"/>
    <col min="1542" max="1543" width="2.140625" style="25" customWidth="1"/>
    <col min="1544" max="1544" width="16.5703125" style="25" customWidth="1"/>
    <col min="1545" max="1545" width="2.7109375" style="25" customWidth="1"/>
    <col min="1546" max="1546" width="1" style="25" customWidth="1"/>
    <col min="1547" max="1548" width="2.140625" style="25" customWidth="1"/>
    <col min="1549" max="1549" width="16.5703125" style="25" customWidth="1"/>
    <col min="1550" max="1550" width="2.7109375" style="25" customWidth="1"/>
    <col min="1551" max="1551" width="1" style="25" customWidth="1"/>
    <col min="1552" max="1553" width="2.140625" style="25" customWidth="1"/>
    <col min="1554" max="1554" width="16.5703125" style="25" customWidth="1"/>
    <col min="1555" max="1555" width="2.7109375" style="25" customWidth="1"/>
    <col min="1556" max="1556" width="1" style="25" customWidth="1"/>
    <col min="1557" max="1558" width="2.140625" style="25" customWidth="1"/>
    <col min="1559" max="1559" width="16.5703125" style="25" customWidth="1"/>
    <col min="1560" max="1560" width="2.7109375" style="25" customWidth="1"/>
    <col min="1561" max="1787" width="11.42578125" style="25" customWidth="1"/>
    <col min="1788" max="1789" width="2.140625" style="25" customWidth="1"/>
    <col min="1790" max="1790" width="16.5703125" style="25" customWidth="1"/>
    <col min="1791" max="1791" width="2.7109375" style="25" customWidth="1"/>
    <col min="1792" max="1792" width="1" style="25" customWidth="1"/>
    <col min="1793" max="1794" width="2.140625" style="25" customWidth="1"/>
    <col min="1795" max="1795" width="16.5703125" style="25" customWidth="1"/>
    <col min="1796" max="1796" width="2.7109375" style="25" customWidth="1"/>
    <col min="1797" max="1797" width="1" style="25" customWidth="1"/>
    <col min="1798" max="1799" width="2.140625" style="25" customWidth="1"/>
    <col min="1800" max="1800" width="16.5703125" style="25" customWidth="1"/>
    <col min="1801" max="1801" width="2.7109375" style="25" customWidth="1"/>
    <col min="1802" max="1802" width="1" style="25" customWidth="1"/>
    <col min="1803" max="1804" width="2.140625" style="25" customWidth="1"/>
    <col min="1805" max="1805" width="16.5703125" style="25" customWidth="1"/>
    <col min="1806" max="1806" width="2.7109375" style="25" customWidth="1"/>
    <col min="1807" max="1807" width="1" style="25" customWidth="1"/>
    <col min="1808" max="1809" width="2.140625" style="25" customWidth="1"/>
    <col min="1810" max="1810" width="16.5703125" style="25" customWidth="1"/>
    <col min="1811" max="1811" width="2.7109375" style="25" customWidth="1"/>
    <col min="1812" max="1812" width="1" style="25" customWidth="1"/>
    <col min="1813" max="1814" width="2.140625" style="25" customWidth="1"/>
    <col min="1815" max="1815" width="16.5703125" style="25" customWidth="1"/>
    <col min="1816" max="1816" width="2.7109375" style="25" customWidth="1"/>
    <col min="1817" max="2043" width="11.42578125" style="25" customWidth="1"/>
    <col min="2044" max="2045" width="2.140625" style="25" customWidth="1"/>
    <col min="2046" max="2046" width="16.5703125" style="25" customWidth="1"/>
    <col min="2047" max="2047" width="2.7109375" style="25" customWidth="1"/>
    <col min="2048" max="2048" width="1" style="25" customWidth="1"/>
    <col min="2049" max="2050" width="2.140625" style="25" customWidth="1"/>
    <col min="2051" max="2051" width="16.5703125" style="25" customWidth="1"/>
    <col min="2052" max="2052" width="2.7109375" style="25" customWidth="1"/>
    <col min="2053" max="2053" width="1" style="25" customWidth="1"/>
    <col min="2054" max="2055" width="2.140625" style="25" customWidth="1"/>
    <col min="2056" max="2056" width="16.5703125" style="25" customWidth="1"/>
    <col min="2057" max="2057" width="2.7109375" style="25" customWidth="1"/>
    <col min="2058" max="2058" width="1" style="25" customWidth="1"/>
    <col min="2059" max="2060" width="2.140625" style="25" customWidth="1"/>
    <col min="2061" max="2061" width="16.5703125" style="25" customWidth="1"/>
    <col min="2062" max="2062" width="2.7109375" style="25" customWidth="1"/>
    <col min="2063" max="2063" width="1" style="25" customWidth="1"/>
    <col min="2064" max="2065" width="2.140625" style="25" customWidth="1"/>
    <col min="2066" max="2066" width="16.5703125" style="25" customWidth="1"/>
    <col min="2067" max="2067" width="2.7109375" style="25" customWidth="1"/>
    <col min="2068" max="2068" width="1" style="25" customWidth="1"/>
    <col min="2069" max="2070" width="2.140625" style="25" customWidth="1"/>
    <col min="2071" max="2071" width="16.5703125" style="25" customWidth="1"/>
    <col min="2072" max="2072" width="2.7109375" style="25" customWidth="1"/>
    <col min="2073" max="2299" width="11.42578125" style="25" customWidth="1"/>
    <col min="2300" max="2301" width="2.140625" style="25" customWidth="1"/>
    <col min="2302" max="2302" width="16.5703125" style="25" customWidth="1"/>
    <col min="2303" max="2303" width="2.7109375" style="25" customWidth="1"/>
    <col min="2304" max="2304" width="1" style="25" customWidth="1"/>
    <col min="2305" max="2306" width="2.140625" style="25" customWidth="1"/>
    <col min="2307" max="2307" width="16.5703125" style="25" customWidth="1"/>
    <col min="2308" max="2308" width="2.7109375" style="25" customWidth="1"/>
    <col min="2309" max="2309" width="1" style="25" customWidth="1"/>
    <col min="2310" max="2311" width="2.140625" style="25" customWidth="1"/>
    <col min="2312" max="2312" width="16.5703125" style="25" customWidth="1"/>
    <col min="2313" max="2313" width="2.7109375" style="25" customWidth="1"/>
    <col min="2314" max="2314" width="1" style="25" customWidth="1"/>
    <col min="2315" max="2316" width="2.140625" style="25" customWidth="1"/>
    <col min="2317" max="2317" width="16.5703125" style="25" customWidth="1"/>
    <col min="2318" max="2318" width="2.7109375" style="25" customWidth="1"/>
    <col min="2319" max="2319" width="1" style="25" customWidth="1"/>
    <col min="2320" max="2321" width="2.140625" style="25" customWidth="1"/>
    <col min="2322" max="2322" width="16.5703125" style="25" customWidth="1"/>
    <col min="2323" max="2323" width="2.7109375" style="25" customWidth="1"/>
    <col min="2324" max="2324" width="1" style="25" customWidth="1"/>
    <col min="2325" max="2326" width="2.140625" style="25" customWidth="1"/>
    <col min="2327" max="2327" width="16.5703125" style="25" customWidth="1"/>
    <col min="2328" max="2328" width="2.7109375" style="25" customWidth="1"/>
    <col min="2329" max="2555" width="11.42578125" style="25" customWidth="1"/>
    <col min="2556" max="2557" width="2.140625" style="25" customWidth="1"/>
    <col min="2558" max="2558" width="16.5703125" style="25" customWidth="1"/>
    <col min="2559" max="2559" width="2.7109375" style="25" customWidth="1"/>
    <col min="2560" max="2560" width="1" style="25" customWidth="1"/>
    <col min="2561" max="2562" width="2.140625" style="25" customWidth="1"/>
    <col min="2563" max="2563" width="16.5703125" style="25" customWidth="1"/>
    <col min="2564" max="2564" width="2.7109375" style="25" customWidth="1"/>
    <col min="2565" max="2565" width="1" style="25" customWidth="1"/>
    <col min="2566" max="2567" width="2.140625" style="25" customWidth="1"/>
    <col min="2568" max="2568" width="16.5703125" style="25" customWidth="1"/>
    <col min="2569" max="2569" width="2.7109375" style="25" customWidth="1"/>
    <col min="2570" max="2570" width="1" style="25" customWidth="1"/>
    <col min="2571" max="2572" width="2.140625" style="25" customWidth="1"/>
    <col min="2573" max="2573" width="16.5703125" style="25" customWidth="1"/>
    <col min="2574" max="2574" width="2.7109375" style="25" customWidth="1"/>
    <col min="2575" max="2575" width="1" style="25" customWidth="1"/>
    <col min="2576" max="2577" width="2.140625" style="25" customWidth="1"/>
    <col min="2578" max="2578" width="16.5703125" style="25" customWidth="1"/>
    <col min="2579" max="2579" width="2.7109375" style="25" customWidth="1"/>
    <col min="2580" max="2580" width="1" style="25" customWidth="1"/>
    <col min="2581" max="2582" width="2.140625" style="25" customWidth="1"/>
    <col min="2583" max="2583" width="16.5703125" style="25" customWidth="1"/>
    <col min="2584" max="2584" width="2.7109375" style="25" customWidth="1"/>
    <col min="2585" max="2811" width="11.42578125" style="25" customWidth="1"/>
    <col min="2812" max="2813" width="2.140625" style="25" customWidth="1"/>
    <col min="2814" max="2814" width="16.5703125" style="25" customWidth="1"/>
    <col min="2815" max="2815" width="2.7109375" style="25" customWidth="1"/>
    <col min="2816" max="2816" width="1" style="25" customWidth="1"/>
    <col min="2817" max="2818" width="2.140625" style="25" customWidth="1"/>
    <col min="2819" max="2819" width="16.5703125" style="25" customWidth="1"/>
    <col min="2820" max="2820" width="2.7109375" style="25" customWidth="1"/>
    <col min="2821" max="2821" width="1" style="25" customWidth="1"/>
    <col min="2822" max="2823" width="2.140625" style="25" customWidth="1"/>
    <col min="2824" max="2824" width="16.5703125" style="25" customWidth="1"/>
    <col min="2825" max="2825" width="2.7109375" style="25" customWidth="1"/>
    <col min="2826" max="2826" width="1" style="25" customWidth="1"/>
    <col min="2827" max="2828" width="2.140625" style="25" customWidth="1"/>
    <col min="2829" max="2829" width="16.5703125" style="25" customWidth="1"/>
    <col min="2830" max="2830" width="2.7109375" style="25" customWidth="1"/>
    <col min="2831" max="2831" width="1" style="25" customWidth="1"/>
    <col min="2832" max="2833" width="2.140625" style="25" customWidth="1"/>
    <col min="2834" max="2834" width="16.5703125" style="25" customWidth="1"/>
    <col min="2835" max="2835" width="2.7109375" style="25" customWidth="1"/>
    <col min="2836" max="2836" width="1" style="25" customWidth="1"/>
    <col min="2837" max="2838" width="2.140625" style="25" customWidth="1"/>
    <col min="2839" max="2839" width="16.5703125" style="25" customWidth="1"/>
    <col min="2840" max="2840" width="2.7109375" style="25" customWidth="1"/>
    <col min="2841" max="3067" width="11.42578125" style="25" customWidth="1"/>
    <col min="3068" max="3069" width="2.140625" style="25" customWidth="1"/>
    <col min="3070" max="3070" width="16.5703125" style="25" customWidth="1"/>
    <col min="3071" max="3071" width="2.7109375" style="25" customWidth="1"/>
    <col min="3072" max="3072" width="1" style="25" customWidth="1"/>
    <col min="3073" max="3074" width="2.140625" style="25" customWidth="1"/>
    <col min="3075" max="3075" width="16.5703125" style="25" customWidth="1"/>
    <col min="3076" max="3076" width="2.7109375" style="25" customWidth="1"/>
    <col min="3077" max="3077" width="1" style="25" customWidth="1"/>
    <col min="3078" max="3079" width="2.140625" style="25" customWidth="1"/>
    <col min="3080" max="3080" width="16.5703125" style="25" customWidth="1"/>
    <col min="3081" max="3081" width="2.7109375" style="25" customWidth="1"/>
    <col min="3082" max="3082" width="1" style="25" customWidth="1"/>
    <col min="3083" max="3084" width="2.140625" style="25" customWidth="1"/>
    <col min="3085" max="3085" width="16.5703125" style="25" customWidth="1"/>
    <col min="3086" max="3086" width="2.7109375" style="25" customWidth="1"/>
    <col min="3087" max="3087" width="1" style="25" customWidth="1"/>
    <col min="3088" max="3089" width="2.140625" style="25" customWidth="1"/>
    <col min="3090" max="3090" width="16.5703125" style="25" customWidth="1"/>
    <col min="3091" max="3091" width="2.7109375" style="25" customWidth="1"/>
    <col min="3092" max="3092" width="1" style="25" customWidth="1"/>
    <col min="3093" max="3094" width="2.140625" style="25" customWidth="1"/>
    <col min="3095" max="3095" width="16.5703125" style="25" customWidth="1"/>
    <col min="3096" max="3096" width="2.7109375" style="25" customWidth="1"/>
    <col min="3097" max="3323" width="11.42578125" style="25" customWidth="1"/>
    <col min="3324" max="3325" width="2.140625" style="25" customWidth="1"/>
    <col min="3326" max="3326" width="16.5703125" style="25" customWidth="1"/>
    <col min="3327" max="3327" width="2.7109375" style="25" customWidth="1"/>
    <col min="3328" max="3328" width="1" style="25" customWidth="1"/>
    <col min="3329" max="3330" width="2.140625" style="25" customWidth="1"/>
    <col min="3331" max="3331" width="16.5703125" style="25" customWidth="1"/>
    <col min="3332" max="3332" width="2.7109375" style="25" customWidth="1"/>
    <col min="3333" max="3333" width="1" style="25" customWidth="1"/>
    <col min="3334" max="3335" width="2.140625" style="25" customWidth="1"/>
    <col min="3336" max="3336" width="16.5703125" style="25" customWidth="1"/>
    <col min="3337" max="3337" width="2.7109375" style="25" customWidth="1"/>
    <col min="3338" max="3338" width="1" style="25" customWidth="1"/>
    <col min="3339" max="3340" width="2.140625" style="25" customWidth="1"/>
    <col min="3341" max="3341" width="16.5703125" style="25" customWidth="1"/>
    <col min="3342" max="3342" width="2.7109375" style="25" customWidth="1"/>
    <col min="3343" max="3343" width="1" style="25" customWidth="1"/>
    <col min="3344" max="3345" width="2.140625" style="25" customWidth="1"/>
    <col min="3346" max="3346" width="16.5703125" style="25" customWidth="1"/>
    <col min="3347" max="3347" width="2.7109375" style="25" customWidth="1"/>
    <col min="3348" max="3348" width="1" style="25" customWidth="1"/>
    <col min="3349" max="3350" width="2.140625" style="25" customWidth="1"/>
    <col min="3351" max="3351" width="16.5703125" style="25" customWidth="1"/>
    <col min="3352" max="3352" width="2.7109375" style="25" customWidth="1"/>
    <col min="3353" max="3579" width="11.42578125" style="25" customWidth="1"/>
    <col min="3580" max="3581" width="2.140625" style="25" customWidth="1"/>
    <col min="3582" max="3582" width="16.5703125" style="25" customWidth="1"/>
    <col min="3583" max="3583" width="2.7109375" style="25" customWidth="1"/>
    <col min="3584" max="3584" width="1" style="25" customWidth="1"/>
    <col min="3585" max="3586" width="2.140625" style="25" customWidth="1"/>
    <col min="3587" max="3587" width="16.5703125" style="25" customWidth="1"/>
    <col min="3588" max="3588" width="2.7109375" style="25" customWidth="1"/>
    <col min="3589" max="3589" width="1" style="25" customWidth="1"/>
    <col min="3590" max="3591" width="2.140625" style="25" customWidth="1"/>
    <col min="3592" max="3592" width="16.5703125" style="25" customWidth="1"/>
    <col min="3593" max="3593" width="2.7109375" style="25" customWidth="1"/>
    <col min="3594" max="3594" width="1" style="25" customWidth="1"/>
    <col min="3595" max="3596" width="2.140625" style="25" customWidth="1"/>
    <col min="3597" max="3597" width="16.5703125" style="25" customWidth="1"/>
    <col min="3598" max="3598" width="2.7109375" style="25" customWidth="1"/>
    <col min="3599" max="3599" width="1" style="25" customWidth="1"/>
    <col min="3600" max="3601" width="2.140625" style="25" customWidth="1"/>
    <col min="3602" max="3602" width="16.5703125" style="25" customWidth="1"/>
    <col min="3603" max="3603" width="2.7109375" style="25" customWidth="1"/>
    <col min="3604" max="3604" width="1" style="25" customWidth="1"/>
    <col min="3605" max="3606" width="2.140625" style="25" customWidth="1"/>
    <col min="3607" max="3607" width="16.5703125" style="25" customWidth="1"/>
    <col min="3608" max="3608" width="2.7109375" style="25" customWidth="1"/>
    <col min="3609" max="3835" width="11.42578125" style="25" customWidth="1"/>
    <col min="3836" max="3837" width="2.140625" style="25" customWidth="1"/>
    <col min="3838" max="3838" width="16.5703125" style="25" customWidth="1"/>
    <col min="3839" max="3839" width="2.7109375" style="25" customWidth="1"/>
    <col min="3840" max="3840" width="1" style="25" customWidth="1"/>
    <col min="3841" max="3842" width="2.140625" style="25" customWidth="1"/>
    <col min="3843" max="3843" width="16.5703125" style="25" customWidth="1"/>
    <col min="3844" max="3844" width="2.7109375" style="25" customWidth="1"/>
    <col min="3845" max="3845" width="1" style="25" customWidth="1"/>
    <col min="3846" max="3847" width="2.140625" style="25" customWidth="1"/>
    <col min="3848" max="3848" width="16.5703125" style="25" customWidth="1"/>
    <col min="3849" max="3849" width="2.7109375" style="25" customWidth="1"/>
    <col min="3850" max="3850" width="1" style="25" customWidth="1"/>
    <col min="3851" max="3852" width="2.140625" style="25" customWidth="1"/>
    <col min="3853" max="3853" width="16.5703125" style="25" customWidth="1"/>
    <col min="3854" max="3854" width="2.7109375" style="25" customWidth="1"/>
    <col min="3855" max="3855" width="1" style="25" customWidth="1"/>
    <col min="3856" max="3857" width="2.140625" style="25" customWidth="1"/>
    <col min="3858" max="3858" width="16.5703125" style="25" customWidth="1"/>
    <col min="3859" max="3859" width="2.7109375" style="25" customWidth="1"/>
    <col min="3860" max="3860" width="1" style="25" customWidth="1"/>
    <col min="3861" max="3862" width="2.140625" style="25" customWidth="1"/>
    <col min="3863" max="3863" width="16.5703125" style="25" customWidth="1"/>
    <col min="3864" max="3864" width="2.7109375" style="25" customWidth="1"/>
    <col min="3865" max="4091" width="11.42578125" style="25" customWidth="1"/>
    <col min="4092" max="4093" width="2.140625" style="25" customWidth="1"/>
    <col min="4094" max="4094" width="16.5703125" style="25" customWidth="1"/>
    <col min="4095" max="4095" width="2.7109375" style="25" customWidth="1"/>
    <col min="4096" max="4096" width="1" style="25" customWidth="1"/>
    <col min="4097" max="4098" width="2.140625" style="25" customWidth="1"/>
    <col min="4099" max="4099" width="16.5703125" style="25" customWidth="1"/>
    <col min="4100" max="4100" width="2.7109375" style="25" customWidth="1"/>
    <col min="4101" max="4101" width="1" style="25" customWidth="1"/>
    <col min="4102" max="4103" width="2.140625" style="25" customWidth="1"/>
    <col min="4104" max="4104" width="16.5703125" style="25" customWidth="1"/>
    <col min="4105" max="4105" width="2.7109375" style="25" customWidth="1"/>
    <col min="4106" max="4106" width="1" style="25" customWidth="1"/>
    <col min="4107" max="4108" width="2.140625" style="25" customWidth="1"/>
    <col min="4109" max="4109" width="16.5703125" style="25" customWidth="1"/>
    <col min="4110" max="4110" width="2.7109375" style="25" customWidth="1"/>
    <col min="4111" max="4111" width="1" style="25" customWidth="1"/>
    <col min="4112" max="4113" width="2.140625" style="25" customWidth="1"/>
    <col min="4114" max="4114" width="16.5703125" style="25" customWidth="1"/>
    <col min="4115" max="4115" width="2.7109375" style="25" customWidth="1"/>
    <col min="4116" max="4116" width="1" style="25" customWidth="1"/>
    <col min="4117" max="4118" width="2.140625" style="25" customWidth="1"/>
    <col min="4119" max="4119" width="16.5703125" style="25" customWidth="1"/>
    <col min="4120" max="4120" width="2.7109375" style="25" customWidth="1"/>
    <col min="4121" max="4347" width="11.42578125" style="25" customWidth="1"/>
    <col min="4348" max="4349" width="2.140625" style="25" customWidth="1"/>
    <col min="4350" max="4350" width="16.5703125" style="25" customWidth="1"/>
    <col min="4351" max="4351" width="2.7109375" style="25" customWidth="1"/>
    <col min="4352" max="4352" width="1" style="25" customWidth="1"/>
    <col min="4353" max="4354" width="2.140625" style="25" customWidth="1"/>
    <col min="4355" max="4355" width="16.5703125" style="25" customWidth="1"/>
    <col min="4356" max="4356" width="2.7109375" style="25" customWidth="1"/>
    <col min="4357" max="4357" width="1" style="25" customWidth="1"/>
    <col min="4358" max="4359" width="2.140625" style="25" customWidth="1"/>
    <col min="4360" max="4360" width="16.5703125" style="25" customWidth="1"/>
    <col min="4361" max="4361" width="2.7109375" style="25" customWidth="1"/>
    <col min="4362" max="4362" width="1" style="25" customWidth="1"/>
    <col min="4363" max="4364" width="2.140625" style="25" customWidth="1"/>
    <col min="4365" max="4365" width="16.5703125" style="25" customWidth="1"/>
    <col min="4366" max="4366" width="2.7109375" style="25" customWidth="1"/>
    <col min="4367" max="4367" width="1" style="25" customWidth="1"/>
    <col min="4368" max="4369" width="2.140625" style="25" customWidth="1"/>
    <col min="4370" max="4370" width="16.5703125" style="25" customWidth="1"/>
    <col min="4371" max="4371" width="2.7109375" style="25" customWidth="1"/>
    <col min="4372" max="4372" width="1" style="25" customWidth="1"/>
    <col min="4373" max="4374" width="2.140625" style="25" customWidth="1"/>
    <col min="4375" max="4375" width="16.5703125" style="25" customWidth="1"/>
    <col min="4376" max="4376" width="2.7109375" style="25" customWidth="1"/>
    <col min="4377" max="4603" width="11.42578125" style="25" customWidth="1"/>
    <col min="4604" max="4605" width="2.140625" style="25" customWidth="1"/>
    <col min="4606" max="4606" width="16.5703125" style="25" customWidth="1"/>
    <col min="4607" max="4607" width="2.7109375" style="25" customWidth="1"/>
    <col min="4608" max="4608" width="1" style="25" customWidth="1"/>
    <col min="4609" max="4610" width="2.140625" style="25" customWidth="1"/>
    <col min="4611" max="4611" width="16.5703125" style="25" customWidth="1"/>
    <col min="4612" max="4612" width="2.7109375" style="25" customWidth="1"/>
    <col min="4613" max="4613" width="1" style="25" customWidth="1"/>
    <col min="4614" max="4615" width="2.140625" style="25" customWidth="1"/>
    <col min="4616" max="4616" width="16.5703125" style="25" customWidth="1"/>
    <col min="4617" max="4617" width="2.7109375" style="25" customWidth="1"/>
    <col min="4618" max="4618" width="1" style="25" customWidth="1"/>
    <col min="4619" max="4620" width="2.140625" style="25" customWidth="1"/>
    <col min="4621" max="4621" width="16.5703125" style="25" customWidth="1"/>
    <col min="4622" max="4622" width="2.7109375" style="25" customWidth="1"/>
    <col min="4623" max="4623" width="1" style="25" customWidth="1"/>
    <col min="4624" max="4625" width="2.140625" style="25" customWidth="1"/>
    <col min="4626" max="4626" width="16.5703125" style="25" customWidth="1"/>
    <col min="4627" max="4627" width="2.7109375" style="25" customWidth="1"/>
    <col min="4628" max="4628" width="1" style="25" customWidth="1"/>
    <col min="4629" max="4630" width="2.140625" style="25" customWidth="1"/>
    <col min="4631" max="4631" width="16.5703125" style="25" customWidth="1"/>
    <col min="4632" max="4632" width="2.7109375" style="25" customWidth="1"/>
    <col min="4633" max="4859" width="11.42578125" style="25" customWidth="1"/>
    <col min="4860" max="4861" width="2.140625" style="25" customWidth="1"/>
    <col min="4862" max="4862" width="16.5703125" style="25" customWidth="1"/>
    <col min="4863" max="4863" width="2.7109375" style="25" customWidth="1"/>
    <col min="4864" max="4864" width="1" style="25" customWidth="1"/>
    <col min="4865" max="4866" width="2.140625" style="25" customWidth="1"/>
    <col min="4867" max="4867" width="16.5703125" style="25" customWidth="1"/>
    <col min="4868" max="4868" width="2.7109375" style="25" customWidth="1"/>
    <col min="4869" max="4869" width="1" style="25" customWidth="1"/>
    <col min="4870" max="4871" width="2.140625" style="25" customWidth="1"/>
    <col min="4872" max="4872" width="16.5703125" style="25" customWidth="1"/>
    <col min="4873" max="4873" width="2.7109375" style="25" customWidth="1"/>
    <col min="4874" max="4874" width="1" style="25" customWidth="1"/>
    <col min="4875" max="4876" width="2.140625" style="25" customWidth="1"/>
    <col min="4877" max="4877" width="16.5703125" style="25" customWidth="1"/>
    <col min="4878" max="4878" width="2.7109375" style="25" customWidth="1"/>
    <col min="4879" max="4879" width="1" style="25" customWidth="1"/>
    <col min="4880" max="4881" width="2.140625" style="25" customWidth="1"/>
    <col min="4882" max="4882" width="16.5703125" style="25" customWidth="1"/>
    <col min="4883" max="4883" width="2.7109375" style="25" customWidth="1"/>
    <col min="4884" max="4884" width="1" style="25" customWidth="1"/>
    <col min="4885" max="4886" width="2.140625" style="25" customWidth="1"/>
    <col min="4887" max="4887" width="16.5703125" style="25" customWidth="1"/>
    <col min="4888" max="4888" width="2.7109375" style="25" customWidth="1"/>
    <col min="4889" max="5115" width="11.42578125" style="25" customWidth="1"/>
    <col min="5116" max="5117" width="2.140625" style="25" customWidth="1"/>
    <col min="5118" max="5118" width="16.5703125" style="25" customWidth="1"/>
    <col min="5119" max="5119" width="2.7109375" style="25" customWidth="1"/>
    <col min="5120" max="5120" width="1" style="25" customWidth="1"/>
    <col min="5121" max="5122" width="2.140625" style="25" customWidth="1"/>
    <col min="5123" max="5123" width="16.5703125" style="25" customWidth="1"/>
    <col min="5124" max="5124" width="2.7109375" style="25" customWidth="1"/>
    <col min="5125" max="5125" width="1" style="25" customWidth="1"/>
    <col min="5126" max="5127" width="2.140625" style="25" customWidth="1"/>
    <col min="5128" max="5128" width="16.5703125" style="25" customWidth="1"/>
    <col min="5129" max="5129" width="2.7109375" style="25" customWidth="1"/>
    <col min="5130" max="5130" width="1" style="25" customWidth="1"/>
    <col min="5131" max="5132" width="2.140625" style="25" customWidth="1"/>
    <col min="5133" max="5133" width="16.5703125" style="25" customWidth="1"/>
    <col min="5134" max="5134" width="2.7109375" style="25" customWidth="1"/>
    <col min="5135" max="5135" width="1" style="25" customWidth="1"/>
    <col min="5136" max="5137" width="2.140625" style="25" customWidth="1"/>
    <col min="5138" max="5138" width="16.5703125" style="25" customWidth="1"/>
    <col min="5139" max="5139" width="2.7109375" style="25" customWidth="1"/>
    <col min="5140" max="5140" width="1" style="25" customWidth="1"/>
    <col min="5141" max="5142" width="2.140625" style="25" customWidth="1"/>
    <col min="5143" max="5143" width="16.5703125" style="25" customWidth="1"/>
    <col min="5144" max="5144" width="2.7109375" style="25" customWidth="1"/>
    <col min="5145" max="5371" width="11.42578125" style="25" customWidth="1"/>
    <col min="5372" max="5373" width="2.140625" style="25" customWidth="1"/>
    <col min="5374" max="5374" width="16.5703125" style="25" customWidth="1"/>
    <col min="5375" max="5375" width="2.7109375" style="25" customWidth="1"/>
    <col min="5376" max="5376" width="1" style="25" customWidth="1"/>
    <col min="5377" max="5378" width="2.140625" style="25" customWidth="1"/>
    <col min="5379" max="5379" width="16.5703125" style="25" customWidth="1"/>
    <col min="5380" max="5380" width="2.7109375" style="25" customWidth="1"/>
    <col min="5381" max="5381" width="1" style="25" customWidth="1"/>
    <col min="5382" max="5383" width="2.140625" style="25" customWidth="1"/>
    <col min="5384" max="5384" width="16.5703125" style="25" customWidth="1"/>
    <col min="5385" max="5385" width="2.7109375" style="25" customWidth="1"/>
    <col min="5386" max="5386" width="1" style="25" customWidth="1"/>
    <col min="5387" max="5388" width="2.140625" style="25" customWidth="1"/>
    <col min="5389" max="5389" width="16.5703125" style="25" customWidth="1"/>
    <col min="5390" max="5390" width="2.7109375" style="25" customWidth="1"/>
    <col min="5391" max="5391" width="1" style="25" customWidth="1"/>
    <col min="5392" max="5393" width="2.140625" style="25" customWidth="1"/>
    <col min="5394" max="5394" width="16.5703125" style="25" customWidth="1"/>
    <col min="5395" max="5395" width="2.7109375" style="25" customWidth="1"/>
    <col min="5396" max="5396" width="1" style="25" customWidth="1"/>
    <col min="5397" max="5398" width="2.140625" style="25" customWidth="1"/>
    <col min="5399" max="5399" width="16.5703125" style="25" customWidth="1"/>
    <col min="5400" max="5400" width="2.7109375" style="25" customWidth="1"/>
    <col min="5401" max="5627" width="11.42578125" style="25" customWidth="1"/>
    <col min="5628" max="5629" width="2.140625" style="25" customWidth="1"/>
    <col min="5630" max="5630" width="16.5703125" style="25" customWidth="1"/>
    <col min="5631" max="5631" width="2.7109375" style="25" customWidth="1"/>
    <col min="5632" max="5632" width="1" style="25" customWidth="1"/>
    <col min="5633" max="5634" width="2.140625" style="25" customWidth="1"/>
    <col min="5635" max="5635" width="16.5703125" style="25" customWidth="1"/>
    <col min="5636" max="5636" width="2.7109375" style="25" customWidth="1"/>
    <col min="5637" max="5637" width="1" style="25" customWidth="1"/>
    <col min="5638" max="5639" width="2.140625" style="25" customWidth="1"/>
    <col min="5640" max="5640" width="16.5703125" style="25" customWidth="1"/>
    <col min="5641" max="5641" width="2.7109375" style="25" customWidth="1"/>
    <col min="5642" max="5642" width="1" style="25" customWidth="1"/>
    <col min="5643" max="5644" width="2.140625" style="25" customWidth="1"/>
    <col min="5645" max="5645" width="16.5703125" style="25" customWidth="1"/>
    <col min="5646" max="5646" width="2.7109375" style="25" customWidth="1"/>
    <col min="5647" max="5647" width="1" style="25" customWidth="1"/>
    <col min="5648" max="5649" width="2.140625" style="25" customWidth="1"/>
    <col min="5650" max="5650" width="16.5703125" style="25" customWidth="1"/>
    <col min="5651" max="5651" width="2.7109375" style="25" customWidth="1"/>
    <col min="5652" max="5652" width="1" style="25" customWidth="1"/>
    <col min="5653" max="5654" width="2.140625" style="25" customWidth="1"/>
    <col min="5655" max="5655" width="16.5703125" style="25" customWidth="1"/>
    <col min="5656" max="5656" width="2.7109375" style="25" customWidth="1"/>
    <col min="5657" max="5883" width="11.42578125" style="25" customWidth="1"/>
    <col min="5884" max="5885" width="2.140625" style="25" customWidth="1"/>
    <col min="5886" max="5886" width="16.5703125" style="25" customWidth="1"/>
    <col min="5887" max="5887" width="2.7109375" style="25" customWidth="1"/>
    <col min="5888" max="5888" width="1" style="25" customWidth="1"/>
    <col min="5889" max="5890" width="2.140625" style="25" customWidth="1"/>
    <col min="5891" max="5891" width="16.5703125" style="25" customWidth="1"/>
    <col min="5892" max="5892" width="2.7109375" style="25" customWidth="1"/>
    <col min="5893" max="5893" width="1" style="25" customWidth="1"/>
    <col min="5894" max="5895" width="2.140625" style="25" customWidth="1"/>
    <col min="5896" max="5896" width="16.5703125" style="25" customWidth="1"/>
    <col min="5897" max="5897" width="2.7109375" style="25" customWidth="1"/>
    <col min="5898" max="5898" width="1" style="25" customWidth="1"/>
    <col min="5899" max="5900" width="2.140625" style="25" customWidth="1"/>
    <col min="5901" max="5901" width="16.5703125" style="25" customWidth="1"/>
    <col min="5902" max="5902" width="2.7109375" style="25" customWidth="1"/>
    <col min="5903" max="5903" width="1" style="25" customWidth="1"/>
    <col min="5904" max="5905" width="2.140625" style="25" customWidth="1"/>
    <col min="5906" max="5906" width="16.5703125" style="25" customWidth="1"/>
    <col min="5907" max="5907" width="2.7109375" style="25" customWidth="1"/>
    <col min="5908" max="5908" width="1" style="25" customWidth="1"/>
    <col min="5909" max="5910" width="2.140625" style="25" customWidth="1"/>
    <col min="5911" max="5911" width="16.5703125" style="25" customWidth="1"/>
    <col min="5912" max="5912" width="2.7109375" style="25" customWidth="1"/>
    <col min="5913" max="6139" width="11.42578125" style="25" customWidth="1"/>
    <col min="6140" max="6141" width="2.140625" style="25" customWidth="1"/>
    <col min="6142" max="6142" width="16.5703125" style="25" customWidth="1"/>
    <col min="6143" max="6143" width="2.7109375" style="25" customWidth="1"/>
    <col min="6144" max="6144" width="1" style="25" customWidth="1"/>
    <col min="6145" max="6146" width="2.140625" style="25" customWidth="1"/>
    <col min="6147" max="6147" width="16.5703125" style="25" customWidth="1"/>
    <col min="6148" max="6148" width="2.7109375" style="25" customWidth="1"/>
    <col min="6149" max="6149" width="1" style="25" customWidth="1"/>
    <col min="6150" max="6151" width="2.140625" style="25" customWidth="1"/>
    <col min="6152" max="6152" width="16.5703125" style="25" customWidth="1"/>
    <col min="6153" max="6153" width="2.7109375" style="25" customWidth="1"/>
    <col min="6154" max="6154" width="1" style="25" customWidth="1"/>
    <col min="6155" max="6156" width="2.140625" style="25" customWidth="1"/>
    <col min="6157" max="6157" width="16.5703125" style="25" customWidth="1"/>
    <col min="6158" max="6158" width="2.7109375" style="25" customWidth="1"/>
    <col min="6159" max="6159" width="1" style="25" customWidth="1"/>
    <col min="6160" max="6161" width="2.140625" style="25" customWidth="1"/>
    <col min="6162" max="6162" width="16.5703125" style="25" customWidth="1"/>
    <col min="6163" max="6163" width="2.7109375" style="25" customWidth="1"/>
    <col min="6164" max="6164" width="1" style="25" customWidth="1"/>
    <col min="6165" max="6166" width="2.140625" style="25" customWidth="1"/>
    <col min="6167" max="6167" width="16.5703125" style="25" customWidth="1"/>
    <col min="6168" max="6168" width="2.7109375" style="25" customWidth="1"/>
    <col min="6169" max="6395" width="11.42578125" style="25" customWidth="1"/>
    <col min="6396" max="6397" width="2.140625" style="25" customWidth="1"/>
    <col min="6398" max="6398" width="16.5703125" style="25" customWidth="1"/>
    <col min="6399" max="6399" width="2.7109375" style="25" customWidth="1"/>
    <col min="6400" max="6400" width="1" style="25" customWidth="1"/>
    <col min="6401" max="6402" width="2.140625" style="25" customWidth="1"/>
    <col min="6403" max="6403" width="16.5703125" style="25" customWidth="1"/>
    <col min="6404" max="6404" width="2.7109375" style="25" customWidth="1"/>
    <col min="6405" max="6405" width="1" style="25" customWidth="1"/>
    <col min="6406" max="6407" width="2.140625" style="25" customWidth="1"/>
    <col min="6408" max="6408" width="16.5703125" style="25" customWidth="1"/>
    <col min="6409" max="6409" width="2.7109375" style="25" customWidth="1"/>
    <col min="6410" max="6410" width="1" style="25" customWidth="1"/>
    <col min="6411" max="6412" width="2.140625" style="25" customWidth="1"/>
    <col min="6413" max="6413" width="16.5703125" style="25" customWidth="1"/>
    <col min="6414" max="6414" width="2.7109375" style="25" customWidth="1"/>
    <col min="6415" max="6415" width="1" style="25" customWidth="1"/>
    <col min="6416" max="6417" width="2.140625" style="25" customWidth="1"/>
    <col min="6418" max="6418" width="16.5703125" style="25" customWidth="1"/>
    <col min="6419" max="6419" width="2.7109375" style="25" customWidth="1"/>
    <col min="6420" max="6420" width="1" style="25" customWidth="1"/>
    <col min="6421" max="6422" width="2.140625" style="25" customWidth="1"/>
    <col min="6423" max="6423" width="16.5703125" style="25" customWidth="1"/>
    <col min="6424" max="6424" width="2.7109375" style="25" customWidth="1"/>
    <col min="6425" max="6651" width="11.42578125" style="25" customWidth="1"/>
    <col min="6652" max="6653" width="2.140625" style="25" customWidth="1"/>
    <col min="6654" max="6654" width="16.5703125" style="25" customWidth="1"/>
    <col min="6655" max="6655" width="2.7109375" style="25" customWidth="1"/>
    <col min="6656" max="6656" width="1" style="25" customWidth="1"/>
    <col min="6657" max="6658" width="2.140625" style="25" customWidth="1"/>
    <col min="6659" max="6659" width="16.5703125" style="25" customWidth="1"/>
    <col min="6660" max="6660" width="2.7109375" style="25" customWidth="1"/>
    <col min="6661" max="6661" width="1" style="25" customWidth="1"/>
    <col min="6662" max="6663" width="2.140625" style="25" customWidth="1"/>
    <col min="6664" max="6664" width="16.5703125" style="25" customWidth="1"/>
    <col min="6665" max="6665" width="2.7109375" style="25" customWidth="1"/>
    <col min="6666" max="6666" width="1" style="25" customWidth="1"/>
    <col min="6667" max="6668" width="2.140625" style="25" customWidth="1"/>
    <col min="6669" max="6669" width="16.5703125" style="25" customWidth="1"/>
    <col min="6670" max="6670" width="2.7109375" style="25" customWidth="1"/>
    <col min="6671" max="6671" width="1" style="25" customWidth="1"/>
    <col min="6672" max="6673" width="2.140625" style="25" customWidth="1"/>
    <col min="6674" max="6674" width="16.5703125" style="25" customWidth="1"/>
    <col min="6675" max="6675" width="2.7109375" style="25" customWidth="1"/>
    <col min="6676" max="6676" width="1" style="25" customWidth="1"/>
    <col min="6677" max="6678" width="2.140625" style="25" customWidth="1"/>
    <col min="6679" max="6679" width="16.5703125" style="25" customWidth="1"/>
    <col min="6680" max="6680" width="2.7109375" style="25" customWidth="1"/>
    <col min="6681" max="6907" width="11.42578125" style="25" customWidth="1"/>
    <col min="6908" max="6909" width="2.140625" style="25" customWidth="1"/>
    <col min="6910" max="6910" width="16.5703125" style="25" customWidth="1"/>
    <col min="6911" max="6911" width="2.7109375" style="25" customWidth="1"/>
    <col min="6912" max="6912" width="1" style="25" customWidth="1"/>
    <col min="6913" max="6914" width="2.140625" style="25" customWidth="1"/>
    <col min="6915" max="6915" width="16.5703125" style="25" customWidth="1"/>
    <col min="6916" max="6916" width="2.7109375" style="25" customWidth="1"/>
    <col min="6917" max="6917" width="1" style="25" customWidth="1"/>
    <col min="6918" max="6919" width="2.140625" style="25" customWidth="1"/>
    <col min="6920" max="6920" width="16.5703125" style="25" customWidth="1"/>
    <col min="6921" max="6921" width="2.7109375" style="25" customWidth="1"/>
    <col min="6922" max="6922" width="1" style="25" customWidth="1"/>
    <col min="6923" max="6924" width="2.140625" style="25" customWidth="1"/>
    <col min="6925" max="6925" width="16.5703125" style="25" customWidth="1"/>
    <col min="6926" max="6926" width="2.7109375" style="25" customWidth="1"/>
    <col min="6927" max="6927" width="1" style="25" customWidth="1"/>
    <col min="6928" max="6929" width="2.140625" style="25" customWidth="1"/>
    <col min="6930" max="6930" width="16.5703125" style="25" customWidth="1"/>
    <col min="6931" max="6931" width="2.7109375" style="25" customWidth="1"/>
    <col min="6932" max="6932" width="1" style="25" customWidth="1"/>
    <col min="6933" max="6934" width="2.140625" style="25" customWidth="1"/>
    <col min="6935" max="6935" width="16.5703125" style="25" customWidth="1"/>
    <col min="6936" max="6936" width="2.7109375" style="25" customWidth="1"/>
    <col min="6937" max="7163" width="11.42578125" style="25" customWidth="1"/>
    <col min="7164" max="7165" width="2.140625" style="25" customWidth="1"/>
    <col min="7166" max="7166" width="16.5703125" style="25" customWidth="1"/>
    <col min="7167" max="7167" width="2.7109375" style="25" customWidth="1"/>
    <col min="7168" max="7168" width="1" style="25" customWidth="1"/>
    <col min="7169" max="7170" width="2.140625" style="25" customWidth="1"/>
    <col min="7171" max="7171" width="16.5703125" style="25" customWidth="1"/>
    <col min="7172" max="7172" width="2.7109375" style="25" customWidth="1"/>
    <col min="7173" max="7173" width="1" style="25" customWidth="1"/>
    <col min="7174" max="7175" width="2.140625" style="25" customWidth="1"/>
    <col min="7176" max="7176" width="16.5703125" style="25" customWidth="1"/>
    <col min="7177" max="7177" width="2.7109375" style="25" customWidth="1"/>
    <col min="7178" max="7178" width="1" style="25" customWidth="1"/>
    <col min="7179" max="7180" width="2.140625" style="25" customWidth="1"/>
    <col min="7181" max="7181" width="16.5703125" style="25" customWidth="1"/>
    <col min="7182" max="7182" width="2.7109375" style="25" customWidth="1"/>
    <col min="7183" max="7183" width="1" style="25" customWidth="1"/>
    <col min="7184" max="7185" width="2.140625" style="25" customWidth="1"/>
    <col min="7186" max="7186" width="16.5703125" style="25" customWidth="1"/>
    <col min="7187" max="7187" width="2.7109375" style="25" customWidth="1"/>
    <col min="7188" max="7188" width="1" style="25" customWidth="1"/>
    <col min="7189" max="7190" width="2.140625" style="25" customWidth="1"/>
    <col min="7191" max="7191" width="16.5703125" style="25" customWidth="1"/>
    <col min="7192" max="7192" width="2.7109375" style="25" customWidth="1"/>
    <col min="7193" max="7419" width="11.42578125" style="25" customWidth="1"/>
    <col min="7420" max="7421" width="2.140625" style="25" customWidth="1"/>
    <col min="7422" max="7422" width="16.5703125" style="25" customWidth="1"/>
    <col min="7423" max="7423" width="2.7109375" style="25" customWidth="1"/>
    <col min="7424" max="7424" width="1" style="25" customWidth="1"/>
    <col min="7425" max="7426" width="2.140625" style="25" customWidth="1"/>
    <col min="7427" max="7427" width="16.5703125" style="25" customWidth="1"/>
    <col min="7428" max="7428" width="2.7109375" style="25" customWidth="1"/>
    <col min="7429" max="7429" width="1" style="25" customWidth="1"/>
    <col min="7430" max="7431" width="2.140625" style="25" customWidth="1"/>
    <col min="7432" max="7432" width="16.5703125" style="25" customWidth="1"/>
    <col min="7433" max="7433" width="2.7109375" style="25" customWidth="1"/>
    <col min="7434" max="7434" width="1" style="25" customWidth="1"/>
    <col min="7435" max="7436" width="2.140625" style="25" customWidth="1"/>
    <col min="7437" max="7437" width="16.5703125" style="25" customWidth="1"/>
    <col min="7438" max="7438" width="2.7109375" style="25" customWidth="1"/>
    <col min="7439" max="7439" width="1" style="25" customWidth="1"/>
    <col min="7440" max="7441" width="2.140625" style="25" customWidth="1"/>
    <col min="7442" max="7442" width="16.5703125" style="25" customWidth="1"/>
    <col min="7443" max="7443" width="2.7109375" style="25" customWidth="1"/>
    <col min="7444" max="7444" width="1" style="25" customWidth="1"/>
    <col min="7445" max="7446" width="2.140625" style="25" customWidth="1"/>
    <col min="7447" max="7447" width="16.5703125" style="25" customWidth="1"/>
    <col min="7448" max="7448" width="2.7109375" style="25" customWidth="1"/>
    <col min="7449" max="7675" width="11.42578125" style="25" customWidth="1"/>
    <col min="7676" max="7677" width="2.140625" style="25" customWidth="1"/>
    <col min="7678" max="7678" width="16.5703125" style="25" customWidth="1"/>
    <col min="7679" max="7679" width="2.7109375" style="25" customWidth="1"/>
    <col min="7680" max="7680" width="1" style="25" customWidth="1"/>
    <col min="7681" max="7682" width="2.140625" style="25" customWidth="1"/>
    <col min="7683" max="7683" width="16.5703125" style="25" customWidth="1"/>
    <col min="7684" max="7684" width="2.7109375" style="25" customWidth="1"/>
    <col min="7685" max="7685" width="1" style="25" customWidth="1"/>
    <col min="7686" max="7687" width="2.140625" style="25" customWidth="1"/>
    <col min="7688" max="7688" width="16.5703125" style="25" customWidth="1"/>
    <col min="7689" max="7689" width="2.7109375" style="25" customWidth="1"/>
    <col min="7690" max="7690" width="1" style="25" customWidth="1"/>
    <col min="7691" max="7692" width="2.140625" style="25" customWidth="1"/>
    <col min="7693" max="7693" width="16.5703125" style="25" customWidth="1"/>
    <col min="7694" max="7694" width="2.7109375" style="25" customWidth="1"/>
    <col min="7695" max="7695" width="1" style="25" customWidth="1"/>
    <col min="7696" max="7697" width="2.140625" style="25" customWidth="1"/>
    <col min="7698" max="7698" width="16.5703125" style="25" customWidth="1"/>
    <col min="7699" max="7699" width="2.7109375" style="25" customWidth="1"/>
    <col min="7700" max="7700" width="1" style="25" customWidth="1"/>
    <col min="7701" max="7702" width="2.140625" style="25" customWidth="1"/>
    <col min="7703" max="7703" width="16.5703125" style="25" customWidth="1"/>
    <col min="7704" max="7704" width="2.7109375" style="25" customWidth="1"/>
    <col min="7705" max="7931" width="11.42578125" style="25" customWidth="1"/>
    <col min="7932" max="7933" width="2.140625" style="25" customWidth="1"/>
    <col min="7934" max="7934" width="16.5703125" style="25" customWidth="1"/>
    <col min="7935" max="7935" width="2.7109375" style="25" customWidth="1"/>
    <col min="7936" max="7936" width="1" style="25" customWidth="1"/>
    <col min="7937" max="7938" width="2.140625" style="25" customWidth="1"/>
    <col min="7939" max="7939" width="16.5703125" style="25" customWidth="1"/>
    <col min="7940" max="7940" width="2.7109375" style="25" customWidth="1"/>
    <col min="7941" max="7941" width="1" style="25" customWidth="1"/>
    <col min="7942" max="7943" width="2.140625" style="25" customWidth="1"/>
    <col min="7944" max="7944" width="16.5703125" style="25" customWidth="1"/>
    <col min="7945" max="7945" width="2.7109375" style="25" customWidth="1"/>
    <col min="7946" max="7946" width="1" style="25" customWidth="1"/>
    <col min="7947" max="7948" width="2.140625" style="25" customWidth="1"/>
    <col min="7949" max="7949" width="16.5703125" style="25" customWidth="1"/>
    <col min="7950" max="7950" width="2.7109375" style="25" customWidth="1"/>
    <col min="7951" max="7951" width="1" style="25" customWidth="1"/>
    <col min="7952" max="7953" width="2.140625" style="25" customWidth="1"/>
    <col min="7954" max="7954" width="16.5703125" style="25" customWidth="1"/>
    <col min="7955" max="7955" width="2.7109375" style="25" customWidth="1"/>
    <col min="7956" max="7956" width="1" style="25" customWidth="1"/>
    <col min="7957" max="7958" width="2.140625" style="25" customWidth="1"/>
    <col min="7959" max="7959" width="16.5703125" style="25" customWidth="1"/>
    <col min="7960" max="7960" width="2.7109375" style="25" customWidth="1"/>
    <col min="7961" max="8187" width="11.42578125" style="25" customWidth="1"/>
    <col min="8188" max="8189" width="2.140625" style="25" customWidth="1"/>
    <col min="8190" max="8190" width="16.5703125" style="25" customWidth="1"/>
    <col min="8191" max="8191" width="2.7109375" style="25" customWidth="1"/>
    <col min="8192" max="8192" width="1" style="25" customWidth="1"/>
    <col min="8193" max="8194" width="2.140625" style="25" customWidth="1"/>
    <col min="8195" max="8195" width="16.5703125" style="25" customWidth="1"/>
    <col min="8196" max="8196" width="2.7109375" style="25" customWidth="1"/>
    <col min="8197" max="8197" width="1" style="25" customWidth="1"/>
    <col min="8198" max="8199" width="2.140625" style="25" customWidth="1"/>
    <col min="8200" max="8200" width="16.5703125" style="25" customWidth="1"/>
    <col min="8201" max="8201" width="2.7109375" style="25" customWidth="1"/>
    <col min="8202" max="8202" width="1" style="25" customWidth="1"/>
    <col min="8203" max="8204" width="2.140625" style="25" customWidth="1"/>
    <col min="8205" max="8205" width="16.5703125" style="25" customWidth="1"/>
    <col min="8206" max="8206" width="2.7109375" style="25" customWidth="1"/>
    <col min="8207" max="8207" width="1" style="25" customWidth="1"/>
    <col min="8208" max="8209" width="2.140625" style="25" customWidth="1"/>
    <col min="8210" max="8210" width="16.5703125" style="25" customWidth="1"/>
    <col min="8211" max="8211" width="2.7109375" style="25" customWidth="1"/>
    <col min="8212" max="8212" width="1" style="25" customWidth="1"/>
    <col min="8213" max="8214" width="2.140625" style="25" customWidth="1"/>
    <col min="8215" max="8215" width="16.5703125" style="25" customWidth="1"/>
    <col min="8216" max="8216" width="2.7109375" style="25" customWidth="1"/>
    <col min="8217" max="8443" width="11.42578125" style="25" customWidth="1"/>
    <col min="8444" max="8445" width="2.140625" style="25" customWidth="1"/>
    <col min="8446" max="8446" width="16.5703125" style="25" customWidth="1"/>
    <col min="8447" max="8447" width="2.7109375" style="25" customWidth="1"/>
    <col min="8448" max="8448" width="1" style="25" customWidth="1"/>
    <col min="8449" max="8450" width="2.140625" style="25" customWidth="1"/>
    <col min="8451" max="8451" width="16.5703125" style="25" customWidth="1"/>
    <col min="8452" max="8452" width="2.7109375" style="25" customWidth="1"/>
    <col min="8453" max="8453" width="1" style="25" customWidth="1"/>
    <col min="8454" max="8455" width="2.140625" style="25" customWidth="1"/>
    <col min="8456" max="8456" width="16.5703125" style="25" customWidth="1"/>
    <col min="8457" max="8457" width="2.7109375" style="25" customWidth="1"/>
    <col min="8458" max="8458" width="1" style="25" customWidth="1"/>
    <col min="8459" max="8460" width="2.140625" style="25" customWidth="1"/>
    <col min="8461" max="8461" width="16.5703125" style="25" customWidth="1"/>
    <col min="8462" max="8462" width="2.7109375" style="25" customWidth="1"/>
    <col min="8463" max="8463" width="1" style="25" customWidth="1"/>
    <col min="8464" max="8465" width="2.140625" style="25" customWidth="1"/>
    <col min="8466" max="8466" width="16.5703125" style="25" customWidth="1"/>
    <col min="8467" max="8467" width="2.7109375" style="25" customWidth="1"/>
    <col min="8468" max="8468" width="1" style="25" customWidth="1"/>
    <col min="8469" max="8470" width="2.140625" style="25" customWidth="1"/>
    <col min="8471" max="8471" width="16.5703125" style="25" customWidth="1"/>
    <col min="8472" max="8472" width="2.7109375" style="25" customWidth="1"/>
    <col min="8473" max="8699" width="11.42578125" style="25" customWidth="1"/>
    <col min="8700" max="8701" width="2.140625" style="25" customWidth="1"/>
    <col min="8702" max="8702" width="16.5703125" style="25" customWidth="1"/>
    <col min="8703" max="8703" width="2.7109375" style="25" customWidth="1"/>
    <col min="8704" max="8704" width="1" style="25" customWidth="1"/>
    <col min="8705" max="8706" width="2.140625" style="25" customWidth="1"/>
    <col min="8707" max="8707" width="16.5703125" style="25" customWidth="1"/>
    <col min="8708" max="8708" width="2.7109375" style="25" customWidth="1"/>
    <col min="8709" max="8709" width="1" style="25" customWidth="1"/>
    <col min="8710" max="8711" width="2.140625" style="25" customWidth="1"/>
    <col min="8712" max="8712" width="16.5703125" style="25" customWidth="1"/>
    <col min="8713" max="8713" width="2.7109375" style="25" customWidth="1"/>
    <col min="8714" max="8714" width="1" style="25" customWidth="1"/>
    <col min="8715" max="8716" width="2.140625" style="25" customWidth="1"/>
    <col min="8717" max="8717" width="16.5703125" style="25" customWidth="1"/>
    <col min="8718" max="8718" width="2.7109375" style="25" customWidth="1"/>
    <col min="8719" max="8719" width="1" style="25" customWidth="1"/>
    <col min="8720" max="8721" width="2.140625" style="25" customWidth="1"/>
    <col min="8722" max="8722" width="16.5703125" style="25" customWidth="1"/>
    <col min="8723" max="8723" width="2.7109375" style="25" customWidth="1"/>
    <col min="8724" max="8724" width="1" style="25" customWidth="1"/>
    <col min="8725" max="8726" width="2.140625" style="25" customWidth="1"/>
    <col min="8727" max="8727" width="16.5703125" style="25" customWidth="1"/>
    <col min="8728" max="8728" width="2.7109375" style="25" customWidth="1"/>
    <col min="8729" max="8955" width="11.42578125" style="25" customWidth="1"/>
    <col min="8956" max="8957" width="2.140625" style="25" customWidth="1"/>
    <col min="8958" max="8958" width="16.5703125" style="25" customWidth="1"/>
    <col min="8959" max="8959" width="2.7109375" style="25" customWidth="1"/>
    <col min="8960" max="8960" width="1" style="25" customWidth="1"/>
    <col min="8961" max="8962" width="2.140625" style="25" customWidth="1"/>
    <col min="8963" max="8963" width="16.5703125" style="25" customWidth="1"/>
    <col min="8964" max="8964" width="2.7109375" style="25" customWidth="1"/>
    <col min="8965" max="8965" width="1" style="25" customWidth="1"/>
    <col min="8966" max="8967" width="2.140625" style="25" customWidth="1"/>
    <col min="8968" max="8968" width="16.5703125" style="25" customWidth="1"/>
    <col min="8969" max="8969" width="2.7109375" style="25" customWidth="1"/>
    <col min="8970" max="8970" width="1" style="25" customWidth="1"/>
    <col min="8971" max="8972" width="2.140625" style="25" customWidth="1"/>
    <col min="8973" max="8973" width="16.5703125" style="25" customWidth="1"/>
    <col min="8974" max="8974" width="2.7109375" style="25" customWidth="1"/>
    <col min="8975" max="8975" width="1" style="25" customWidth="1"/>
    <col min="8976" max="8977" width="2.140625" style="25" customWidth="1"/>
    <col min="8978" max="8978" width="16.5703125" style="25" customWidth="1"/>
    <col min="8979" max="8979" width="2.7109375" style="25" customWidth="1"/>
    <col min="8980" max="8980" width="1" style="25" customWidth="1"/>
    <col min="8981" max="8982" width="2.140625" style="25" customWidth="1"/>
    <col min="8983" max="8983" width="16.5703125" style="25" customWidth="1"/>
    <col min="8984" max="8984" width="2.7109375" style="25" customWidth="1"/>
    <col min="8985" max="9211" width="11.42578125" style="25" customWidth="1"/>
    <col min="9212" max="9213" width="2.140625" style="25" customWidth="1"/>
    <col min="9214" max="9214" width="16.5703125" style="25" customWidth="1"/>
    <col min="9215" max="9215" width="2.7109375" style="25" customWidth="1"/>
    <col min="9216" max="9216" width="1" style="25" customWidth="1"/>
    <col min="9217" max="9218" width="2.140625" style="25" customWidth="1"/>
    <col min="9219" max="9219" width="16.5703125" style="25" customWidth="1"/>
    <col min="9220" max="9220" width="2.7109375" style="25" customWidth="1"/>
    <col min="9221" max="9221" width="1" style="25" customWidth="1"/>
    <col min="9222" max="9223" width="2.140625" style="25" customWidth="1"/>
    <col min="9224" max="9224" width="16.5703125" style="25" customWidth="1"/>
    <col min="9225" max="9225" width="2.7109375" style="25" customWidth="1"/>
    <col min="9226" max="9226" width="1" style="25" customWidth="1"/>
    <col min="9227" max="9228" width="2.140625" style="25" customWidth="1"/>
    <col min="9229" max="9229" width="16.5703125" style="25" customWidth="1"/>
    <col min="9230" max="9230" width="2.7109375" style="25" customWidth="1"/>
    <col min="9231" max="9231" width="1" style="25" customWidth="1"/>
    <col min="9232" max="9233" width="2.140625" style="25" customWidth="1"/>
    <col min="9234" max="9234" width="16.5703125" style="25" customWidth="1"/>
    <col min="9235" max="9235" width="2.7109375" style="25" customWidth="1"/>
    <col min="9236" max="9236" width="1" style="25" customWidth="1"/>
    <col min="9237" max="9238" width="2.140625" style="25" customWidth="1"/>
    <col min="9239" max="9239" width="16.5703125" style="25" customWidth="1"/>
    <col min="9240" max="9240" width="2.7109375" style="25" customWidth="1"/>
    <col min="9241" max="9467" width="11.42578125" style="25" customWidth="1"/>
    <col min="9468" max="9469" width="2.140625" style="25" customWidth="1"/>
    <col min="9470" max="9470" width="16.5703125" style="25" customWidth="1"/>
    <col min="9471" max="9471" width="2.7109375" style="25" customWidth="1"/>
    <col min="9472" max="9472" width="1" style="25" customWidth="1"/>
    <col min="9473" max="9474" width="2.140625" style="25" customWidth="1"/>
    <col min="9475" max="9475" width="16.5703125" style="25" customWidth="1"/>
    <col min="9476" max="9476" width="2.7109375" style="25" customWidth="1"/>
    <col min="9477" max="9477" width="1" style="25" customWidth="1"/>
    <col min="9478" max="9479" width="2.140625" style="25" customWidth="1"/>
    <col min="9480" max="9480" width="16.5703125" style="25" customWidth="1"/>
    <col min="9481" max="9481" width="2.7109375" style="25" customWidth="1"/>
    <col min="9482" max="9482" width="1" style="25" customWidth="1"/>
    <col min="9483" max="9484" width="2.140625" style="25" customWidth="1"/>
    <col min="9485" max="9485" width="16.5703125" style="25" customWidth="1"/>
    <col min="9486" max="9486" width="2.7109375" style="25" customWidth="1"/>
    <col min="9487" max="9487" width="1" style="25" customWidth="1"/>
    <col min="9488" max="9489" width="2.140625" style="25" customWidth="1"/>
    <col min="9490" max="9490" width="16.5703125" style="25" customWidth="1"/>
    <col min="9491" max="9491" width="2.7109375" style="25" customWidth="1"/>
    <col min="9492" max="9492" width="1" style="25" customWidth="1"/>
    <col min="9493" max="9494" width="2.140625" style="25" customWidth="1"/>
    <col min="9495" max="9495" width="16.5703125" style="25" customWidth="1"/>
    <col min="9496" max="9496" width="2.7109375" style="25" customWidth="1"/>
    <col min="9497" max="9723" width="11.42578125" style="25" customWidth="1"/>
    <col min="9724" max="9725" width="2.140625" style="25" customWidth="1"/>
    <col min="9726" max="9726" width="16.5703125" style="25" customWidth="1"/>
    <col min="9727" max="9727" width="2.7109375" style="25" customWidth="1"/>
    <col min="9728" max="9728" width="1" style="25" customWidth="1"/>
    <col min="9729" max="9730" width="2.140625" style="25" customWidth="1"/>
    <col min="9731" max="9731" width="16.5703125" style="25" customWidth="1"/>
    <col min="9732" max="9732" width="2.7109375" style="25" customWidth="1"/>
    <col min="9733" max="9733" width="1" style="25" customWidth="1"/>
    <col min="9734" max="9735" width="2.140625" style="25" customWidth="1"/>
    <col min="9736" max="9736" width="16.5703125" style="25" customWidth="1"/>
    <col min="9737" max="9737" width="2.7109375" style="25" customWidth="1"/>
    <col min="9738" max="9738" width="1" style="25" customWidth="1"/>
    <col min="9739" max="9740" width="2.140625" style="25" customWidth="1"/>
    <col min="9741" max="9741" width="16.5703125" style="25" customWidth="1"/>
    <col min="9742" max="9742" width="2.7109375" style="25" customWidth="1"/>
    <col min="9743" max="9743" width="1" style="25" customWidth="1"/>
    <col min="9744" max="9745" width="2.140625" style="25" customWidth="1"/>
    <col min="9746" max="9746" width="16.5703125" style="25" customWidth="1"/>
    <col min="9747" max="9747" width="2.7109375" style="25" customWidth="1"/>
    <col min="9748" max="9748" width="1" style="25" customWidth="1"/>
    <col min="9749" max="9750" width="2.140625" style="25" customWidth="1"/>
    <col min="9751" max="9751" width="16.5703125" style="25" customWidth="1"/>
    <col min="9752" max="9752" width="2.7109375" style="25" customWidth="1"/>
    <col min="9753" max="9979" width="11.42578125" style="25" customWidth="1"/>
    <col min="9980" max="9981" width="2.140625" style="25" customWidth="1"/>
    <col min="9982" max="9982" width="16.5703125" style="25" customWidth="1"/>
    <col min="9983" max="9983" width="2.7109375" style="25" customWidth="1"/>
    <col min="9984" max="9984" width="1" style="25" customWidth="1"/>
    <col min="9985" max="9986" width="2.140625" style="25" customWidth="1"/>
    <col min="9987" max="9987" width="16.5703125" style="25" customWidth="1"/>
    <col min="9988" max="9988" width="2.7109375" style="25" customWidth="1"/>
    <col min="9989" max="9989" width="1" style="25" customWidth="1"/>
    <col min="9990" max="9991" width="2.140625" style="25" customWidth="1"/>
    <col min="9992" max="9992" width="16.5703125" style="25" customWidth="1"/>
    <col min="9993" max="9993" width="2.7109375" style="25" customWidth="1"/>
    <col min="9994" max="9994" width="1" style="25" customWidth="1"/>
    <col min="9995" max="9996" width="2.140625" style="25" customWidth="1"/>
    <col min="9997" max="9997" width="16.5703125" style="25" customWidth="1"/>
    <col min="9998" max="9998" width="2.7109375" style="25" customWidth="1"/>
    <col min="9999" max="9999" width="1" style="25" customWidth="1"/>
    <col min="10000" max="10001" width="2.140625" style="25" customWidth="1"/>
    <col min="10002" max="10002" width="16.5703125" style="25" customWidth="1"/>
    <col min="10003" max="10003" width="2.7109375" style="25" customWidth="1"/>
    <col min="10004" max="10004" width="1" style="25" customWidth="1"/>
    <col min="10005" max="10006" width="2.140625" style="25" customWidth="1"/>
    <col min="10007" max="10007" width="16.5703125" style="25" customWidth="1"/>
    <col min="10008" max="10008" width="2.7109375" style="25" customWidth="1"/>
    <col min="10009" max="10235" width="11.42578125" style="25" customWidth="1"/>
    <col min="10236" max="10237" width="2.140625" style="25" customWidth="1"/>
    <col min="10238" max="10238" width="16.5703125" style="25" customWidth="1"/>
    <col min="10239" max="10239" width="2.7109375" style="25" customWidth="1"/>
    <col min="10240" max="10240" width="1" style="25" customWidth="1"/>
    <col min="10241" max="10242" width="2.140625" style="25" customWidth="1"/>
    <col min="10243" max="10243" width="16.5703125" style="25" customWidth="1"/>
    <col min="10244" max="10244" width="2.7109375" style="25" customWidth="1"/>
    <col min="10245" max="10245" width="1" style="25" customWidth="1"/>
    <col min="10246" max="10247" width="2.140625" style="25" customWidth="1"/>
    <col min="10248" max="10248" width="16.5703125" style="25" customWidth="1"/>
    <col min="10249" max="10249" width="2.7109375" style="25" customWidth="1"/>
    <col min="10250" max="10250" width="1" style="25" customWidth="1"/>
    <col min="10251" max="10252" width="2.140625" style="25" customWidth="1"/>
    <col min="10253" max="10253" width="16.5703125" style="25" customWidth="1"/>
    <col min="10254" max="10254" width="2.7109375" style="25" customWidth="1"/>
    <col min="10255" max="10255" width="1" style="25" customWidth="1"/>
    <col min="10256" max="10257" width="2.140625" style="25" customWidth="1"/>
    <col min="10258" max="10258" width="16.5703125" style="25" customWidth="1"/>
    <col min="10259" max="10259" width="2.7109375" style="25" customWidth="1"/>
    <col min="10260" max="10260" width="1" style="25" customWidth="1"/>
    <col min="10261" max="10262" width="2.140625" style="25" customWidth="1"/>
    <col min="10263" max="10263" width="16.5703125" style="25" customWidth="1"/>
    <col min="10264" max="10264" width="2.7109375" style="25" customWidth="1"/>
    <col min="10265" max="10491" width="11.42578125" style="25" customWidth="1"/>
    <col min="10492" max="10493" width="2.140625" style="25" customWidth="1"/>
    <col min="10494" max="10494" width="16.5703125" style="25" customWidth="1"/>
    <col min="10495" max="10495" width="2.7109375" style="25" customWidth="1"/>
    <col min="10496" max="10496" width="1" style="25" customWidth="1"/>
    <col min="10497" max="10498" width="2.140625" style="25" customWidth="1"/>
    <col min="10499" max="10499" width="16.5703125" style="25" customWidth="1"/>
    <col min="10500" max="10500" width="2.7109375" style="25" customWidth="1"/>
    <col min="10501" max="10501" width="1" style="25" customWidth="1"/>
    <col min="10502" max="10503" width="2.140625" style="25" customWidth="1"/>
    <col min="10504" max="10504" width="16.5703125" style="25" customWidth="1"/>
    <col min="10505" max="10505" width="2.7109375" style="25" customWidth="1"/>
    <col min="10506" max="10506" width="1" style="25" customWidth="1"/>
    <col min="10507" max="10508" width="2.140625" style="25" customWidth="1"/>
    <col min="10509" max="10509" width="16.5703125" style="25" customWidth="1"/>
    <col min="10510" max="10510" width="2.7109375" style="25" customWidth="1"/>
    <col min="10511" max="10511" width="1" style="25" customWidth="1"/>
    <col min="10512" max="10513" width="2.140625" style="25" customWidth="1"/>
    <col min="10514" max="10514" width="16.5703125" style="25" customWidth="1"/>
    <col min="10515" max="10515" width="2.7109375" style="25" customWidth="1"/>
    <col min="10516" max="10516" width="1" style="25" customWidth="1"/>
    <col min="10517" max="10518" width="2.140625" style="25" customWidth="1"/>
    <col min="10519" max="10519" width="16.5703125" style="25" customWidth="1"/>
    <col min="10520" max="10520" width="2.7109375" style="25" customWidth="1"/>
    <col min="10521" max="10747" width="11.42578125" style="25" customWidth="1"/>
    <col min="10748" max="10749" width="2.140625" style="25" customWidth="1"/>
    <col min="10750" max="10750" width="16.5703125" style="25" customWidth="1"/>
    <col min="10751" max="10751" width="2.7109375" style="25" customWidth="1"/>
    <col min="10752" max="10752" width="1" style="25" customWidth="1"/>
    <col min="10753" max="10754" width="2.140625" style="25" customWidth="1"/>
    <col min="10755" max="10755" width="16.5703125" style="25" customWidth="1"/>
    <col min="10756" max="10756" width="2.7109375" style="25" customWidth="1"/>
    <col min="10757" max="10757" width="1" style="25" customWidth="1"/>
    <col min="10758" max="10759" width="2.140625" style="25" customWidth="1"/>
    <col min="10760" max="10760" width="16.5703125" style="25" customWidth="1"/>
    <col min="10761" max="10761" width="2.7109375" style="25" customWidth="1"/>
    <col min="10762" max="10762" width="1" style="25" customWidth="1"/>
    <col min="10763" max="10764" width="2.140625" style="25" customWidth="1"/>
    <col min="10765" max="10765" width="16.5703125" style="25" customWidth="1"/>
    <col min="10766" max="10766" width="2.7109375" style="25" customWidth="1"/>
    <col min="10767" max="10767" width="1" style="25" customWidth="1"/>
    <col min="10768" max="10769" width="2.140625" style="25" customWidth="1"/>
    <col min="10770" max="10770" width="16.5703125" style="25" customWidth="1"/>
    <col min="10771" max="10771" width="2.7109375" style="25" customWidth="1"/>
    <col min="10772" max="10772" width="1" style="25" customWidth="1"/>
    <col min="10773" max="10774" width="2.140625" style="25" customWidth="1"/>
    <col min="10775" max="10775" width="16.5703125" style="25" customWidth="1"/>
    <col min="10776" max="10776" width="2.7109375" style="25" customWidth="1"/>
    <col min="10777" max="11003" width="11.42578125" style="25" customWidth="1"/>
    <col min="11004" max="11005" width="2.140625" style="25" customWidth="1"/>
    <col min="11006" max="11006" width="16.5703125" style="25" customWidth="1"/>
    <col min="11007" max="11007" width="2.7109375" style="25" customWidth="1"/>
    <col min="11008" max="11008" width="1" style="25" customWidth="1"/>
    <col min="11009" max="11010" width="2.140625" style="25" customWidth="1"/>
    <col min="11011" max="11011" width="16.5703125" style="25" customWidth="1"/>
    <col min="11012" max="11012" width="2.7109375" style="25" customWidth="1"/>
    <col min="11013" max="11013" width="1" style="25" customWidth="1"/>
    <col min="11014" max="11015" width="2.140625" style="25" customWidth="1"/>
    <col min="11016" max="11016" width="16.5703125" style="25" customWidth="1"/>
    <col min="11017" max="11017" width="2.7109375" style="25" customWidth="1"/>
    <col min="11018" max="11018" width="1" style="25" customWidth="1"/>
    <col min="11019" max="11020" width="2.140625" style="25" customWidth="1"/>
    <col min="11021" max="11021" width="16.5703125" style="25" customWidth="1"/>
    <col min="11022" max="11022" width="2.7109375" style="25" customWidth="1"/>
    <col min="11023" max="11023" width="1" style="25" customWidth="1"/>
    <col min="11024" max="11025" width="2.140625" style="25" customWidth="1"/>
    <col min="11026" max="11026" width="16.5703125" style="25" customWidth="1"/>
    <col min="11027" max="11027" width="2.7109375" style="25" customWidth="1"/>
    <col min="11028" max="11028" width="1" style="25" customWidth="1"/>
    <col min="11029" max="11030" width="2.140625" style="25" customWidth="1"/>
    <col min="11031" max="11031" width="16.5703125" style="25" customWidth="1"/>
    <col min="11032" max="11032" width="2.7109375" style="25" customWidth="1"/>
    <col min="11033" max="11259" width="11.42578125" style="25" customWidth="1"/>
    <col min="11260" max="11261" width="2.140625" style="25" customWidth="1"/>
    <col min="11262" max="11262" width="16.5703125" style="25" customWidth="1"/>
    <col min="11263" max="11263" width="2.7109375" style="25" customWidth="1"/>
    <col min="11264" max="11264" width="1" style="25" customWidth="1"/>
    <col min="11265" max="11266" width="2.140625" style="25" customWidth="1"/>
    <col min="11267" max="11267" width="16.5703125" style="25" customWidth="1"/>
    <col min="11268" max="11268" width="2.7109375" style="25" customWidth="1"/>
    <col min="11269" max="11269" width="1" style="25" customWidth="1"/>
    <col min="11270" max="11271" width="2.140625" style="25" customWidth="1"/>
    <col min="11272" max="11272" width="16.5703125" style="25" customWidth="1"/>
    <col min="11273" max="11273" width="2.7109375" style="25" customWidth="1"/>
    <col min="11274" max="11274" width="1" style="25" customWidth="1"/>
    <col min="11275" max="11276" width="2.140625" style="25" customWidth="1"/>
    <col min="11277" max="11277" width="16.5703125" style="25" customWidth="1"/>
    <col min="11278" max="11278" width="2.7109375" style="25" customWidth="1"/>
    <col min="11279" max="11279" width="1" style="25" customWidth="1"/>
    <col min="11280" max="11281" width="2.140625" style="25" customWidth="1"/>
    <col min="11282" max="11282" width="16.5703125" style="25" customWidth="1"/>
    <col min="11283" max="11283" width="2.7109375" style="25" customWidth="1"/>
    <col min="11284" max="11284" width="1" style="25" customWidth="1"/>
    <col min="11285" max="11286" width="2.140625" style="25" customWidth="1"/>
    <col min="11287" max="11287" width="16.5703125" style="25" customWidth="1"/>
    <col min="11288" max="11288" width="2.7109375" style="25" customWidth="1"/>
    <col min="11289" max="11515" width="11.42578125" style="25" customWidth="1"/>
    <col min="11516" max="11517" width="2.140625" style="25" customWidth="1"/>
    <col min="11518" max="11518" width="16.5703125" style="25" customWidth="1"/>
    <col min="11519" max="11519" width="2.7109375" style="25" customWidth="1"/>
    <col min="11520" max="11520" width="1" style="25" customWidth="1"/>
    <col min="11521" max="11522" width="2.140625" style="25" customWidth="1"/>
    <col min="11523" max="11523" width="16.5703125" style="25" customWidth="1"/>
    <col min="11524" max="11524" width="2.7109375" style="25" customWidth="1"/>
    <col min="11525" max="11525" width="1" style="25" customWidth="1"/>
    <col min="11526" max="11527" width="2.140625" style="25" customWidth="1"/>
    <col min="11528" max="11528" width="16.5703125" style="25" customWidth="1"/>
    <col min="11529" max="11529" width="2.7109375" style="25" customWidth="1"/>
    <col min="11530" max="11530" width="1" style="25" customWidth="1"/>
    <col min="11531" max="11532" width="2.140625" style="25" customWidth="1"/>
    <col min="11533" max="11533" width="16.5703125" style="25" customWidth="1"/>
    <col min="11534" max="11534" width="2.7109375" style="25" customWidth="1"/>
    <col min="11535" max="11535" width="1" style="25" customWidth="1"/>
    <col min="11536" max="11537" width="2.140625" style="25" customWidth="1"/>
    <col min="11538" max="11538" width="16.5703125" style="25" customWidth="1"/>
    <col min="11539" max="11539" width="2.7109375" style="25" customWidth="1"/>
    <col min="11540" max="11540" width="1" style="25" customWidth="1"/>
    <col min="11541" max="11542" width="2.140625" style="25" customWidth="1"/>
    <col min="11543" max="11543" width="16.5703125" style="25" customWidth="1"/>
    <col min="11544" max="11544" width="2.7109375" style="25" customWidth="1"/>
    <col min="11545" max="11771" width="11.42578125" style="25" customWidth="1"/>
    <col min="11772" max="11773" width="2.140625" style="25" customWidth="1"/>
    <col min="11774" max="11774" width="16.5703125" style="25" customWidth="1"/>
    <col min="11775" max="11775" width="2.7109375" style="25" customWidth="1"/>
    <col min="11776" max="11776" width="1" style="25" customWidth="1"/>
    <col min="11777" max="11778" width="2.140625" style="25" customWidth="1"/>
    <col min="11779" max="11779" width="16.5703125" style="25" customWidth="1"/>
    <col min="11780" max="11780" width="2.7109375" style="25" customWidth="1"/>
    <col min="11781" max="11781" width="1" style="25" customWidth="1"/>
    <col min="11782" max="11783" width="2.140625" style="25" customWidth="1"/>
    <col min="11784" max="11784" width="16.5703125" style="25" customWidth="1"/>
    <col min="11785" max="11785" width="2.7109375" style="25" customWidth="1"/>
    <col min="11786" max="11786" width="1" style="25" customWidth="1"/>
    <col min="11787" max="11788" width="2.140625" style="25" customWidth="1"/>
    <col min="11789" max="11789" width="16.5703125" style="25" customWidth="1"/>
    <col min="11790" max="11790" width="2.7109375" style="25" customWidth="1"/>
    <col min="11791" max="11791" width="1" style="25" customWidth="1"/>
    <col min="11792" max="11793" width="2.140625" style="25" customWidth="1"/>
    <col min="11794" max="11794" width="16.5703125" style="25" customWidth="1"/>
    <col min="11795" max="11795" width="2.7109375" style="25" customWidth="1"/>
    <col min="11796" max="11796" width="1" style="25" customWidth="1"/>
    <col min="11797" max="11798" width="2.140625" style="25" customWidth="1"/>
    <col min="11799" max="11799" width="16.5703125" style="25" customWidth="1"/>
    <col min="11800" max="11800" width="2.7109375" style="25" customWidth="1"/>
    <col min="11801" max="12027" width="11.42578125" style="25" customWidth="1"/>
    <col min="12028" max="12029" width="2.140625" style="25" customWidth="1"/>
    <col min="12030" max="12030" width="16.5703125" style="25" customWidth="1"/>
    <col min="12031" max="12031" width="2.7109375" style="25" customWidth="1"/>
    <col min="12032" max="12032" width="1" style="25" customWidth="1"/>
    <col min="12033" max="12034" width="2.140625" style="25" customWidth="1"/>
    <col min="12035" max="12035" width="16.5703125" style="25" customWidth="1"/>
    <col min="12036" max="12036" width="2.7109375" style="25" customWidth="1"/>
    <col min="12037" max="12037" width="1" style="25" customWidth="1"/>
    <col min="12038" max="12039" width="2.140625" style="25" customWidth="1"/>
    <col min="12040" max="12040" width="16.5703125" style="25" customWidth="1"/>
    <col min="12041" max="12041" width="2.7109375" style="25" customWidth="1"/>
    <col min="12042" max="12042" width="1" style="25" customWidth="1"/>
    <col min="12043" max="12044" width="2.140625" style="25" customWidth="1"/>
    <col min="12045" max="12045" width="16.5703125" style="25" customWidth="1"/>
    <col min="12046" max="12046" width="2.7109375" style="25" customWidth="1"/>
    <col min="12047" max="12047" width="1" style="25" customWidth="1"/>
    <col min="12048" max="12049" width="2.140625" style="25" customWidth="1"/>
    <col min="12050" max="12050" width="16.5703125" style="25" customWidth="1"/>
    <col min="12051" max="12051" width="2.7109375" style="25" customWidth="1"/>
    <col min="12052" max="12052" width="1" style="25" customWidth="1"/>
    <col min="12053" max="12054" width="2.140625" style="25" customWidth="1"/>
    <col min="12055" max="12055" width="16.5703125" style="25" customWidth="1"/>
    <col min="12056" max="12056" width="2.7109375" style="25" customWidth="1"/>
    <col min="12057" max="12283" width="11.42578125" style="25" customWidth="1"/>
    <col min="12284" max="12285" width="2.140625" style="25" customWidth="1"/>
    <col min="12286" max="12286" width="16.5703125" style="25" customWidth="1"/>
    <col min="12287" max="12287" width="2.7109375" style="25" customWidth="1"/>
    <col min="12288" max="12288" width="1" style="25" customWidth="1"/>
    <col min="12289" max="12290" width="2.140625" style="25" customWidth="1"/>
    <col min="12291" max="12291" width="16.5703125" style="25" customWidth="1"/>
    <col min="12292" max="12292" width="2.7109375" style="25" customWidth="1"/>
    <col min="12293" max="12293" width="1" style="25" customWidth="1"/>
    <col min="12294" max="12295" width="2.140625" style="25" customWidth="1"/>
    <col min="12296" max="12296" width="16.5703125" style="25" customWidth="1"/>
    <col min="12297" max="12297" width="2.7109375" style="25" customWidth="1"/>
    <col min="12298" max="12298" width="1" style="25" customWidth="1"/>
    <col min="12299" max="12300" width="2.140625" style="25" customWidth="1"/>
    <col min="12301" max="12301" width="16.5703125" style="25" customWidth="1"/>
    <col min="12302" max="12302" width="2.7109375" style="25" customWidth="1"/>
    <col min="12303" max="12303" width="1" style="25" customWidth="1"/>
    <col min="12304" max="12305" width="2.140625" style="25" customWidth="1"/>
    <col min="12306" max="12306" width="16.5703125" style="25" customWidth="1"/>
    <col min="12307" max="12307" width="2.7109375" style="25" customWidth="1"/>
    <col min="12308" max="12308" width="1" style="25" customWidth="1"/>
    <col min="12309" max="12310" width="2.140625" style="25" customWidth="1"/>
    <col min="12311" max="12311" width="16.5703125" style="25" customWidth="1"/>
    <col min="12312" max="12312" width="2.7109375" style="25" customWidth="1"/>
    <col min="12313" max="12539" width="11.42578125" style="25" customWidth="1"/>
    <col min="12540" max="12541" width="2.140625" style="25" customWidth="1"/>
    <col min="12542" max="12542" width="16.5703125" style="25" customWidth="1"/>
    <col min="12543" max="12543" width="2.7109375" style="25" customWidth="1"/>
    <col min="12544" max="12544" width="1" style="25" customWidth="1"/>
    <col min="12545" max="12546" width="2.140625" style="25" customWidth="1"/>
    <col min="12547" max="12547" width="16.5703125" style="25" customWidth="1"/>
    <col min="12548" max="12548" width="2.7109375" style="25" customWidth="1"/>
    <col min="12549" max="12549" width="1" style="25" customWidth="1"/>
    <col min="12550" max="12551" width="2.140625" style="25" customWidth="1"/>
    <col min="12552" max="12552" width="16.5703125" style="25" customWidth="1"/>
    <col min="12553" max="12553" width="2.7109375" style="25" customWidth="1"/>
    <col min="12554" max="12554" width="1" style="25" customWidth="1"/>
    <col min="12555" max="12556" width="2.140625" style="25" customWidth="1"/>
    <col min="12557" max="12557" width="16.5703125" style="25" customWidth="1"/>
    <col min="12558" max="12558" width="2.7109375" style="25" customWidth="1"/>
    <col min="12559" max="12559" width="1" style="25" customWidth="1"/>
    <col min="12560" max="12561" width="2.140625" style="25" customWidth="1"/>
    <col min="12562" max="12562" width="16.5703125" style="25" customWidth="1"/>
    <col min="12563" max="12563" width="2.7109375" style="25" customWidth="1"/>
    <col min="12564" max="12564" width="1" style="25" customWidth="1"/>
    <col min="12565" max="12566" width="2.140625" style="25" customWidth="1"/>
    <col min="12567" max="12567" width="16.5703125" style="25" customWidth="1"/>
    <col min="12568" max="12568" width="2.7109375" style="25" customWidth="1"/>
    <col min="12569" max="12795" width="11.42578125" style="25" customWidth="1"/>
    <col min="12796" max="12797" width="2.140625" style="25" customWidth="1"/>
    <col min="12798" max="12798" width="16.5703125" style="25" customWidth="1"/>
    <col min="12799" max="12799" width="2.7109375" style="25" customWidth="1"/>
    <col min="12800" max="12800" width="1" style="25" customWidth="1"/>
    <col min="12801" max="12802" width="2.140625" style="25" customWidth="1"/>
    <col min="12803" max="12803" width="16.5703125" style="25" customWidth="1"/>
    <col min="12804" max="12804" width="2.7109375" style="25" customWidth="1"/>
    <col min="12805" max="12805" width="1" style="25" customWidth="1"/>
    <col min="12806" max="12807" width="2.140625" style="25" customWidth="1"/>
    <col min="12808" max="12808" width="16.5703125" style="25" customWidth="1"/>
    <col min="12809" max="12809" width="2.7109375" style="25" customWidth="1"/>
    <col min="12810" max="12810" width="1" style="25" customWidth="1"/>
    <col min="12811" max="12812" width="2.140625" style="25" customWidth="1"/>
    <col min="12813" max="12813" width="16.5703125" style="25" customWidth="1"/>
    <col min="12814" max="12814" width="2.7109375" style="25" customWidth="1"/>
    <col min="12815" max="12815" width="1" style="25" customWidth="1"/>
    <col min="12816" max="12817" width="2.140625" style="25" customWidth="1"/>
    <col min="12818" max="12818" width="16.5703125" style="25" customWidth="1"/>
    <col min="12819" max="12819" width="2.7109375" style="25" customWidth="1"/>
    <col min="12820" max="12820" width="1" style="25" customWidth="1"/>
    <col min="12821" max="12822" width="2.140625" style="25" customWidth="1"/>
    <col min="12823" max="12823" width="16.5703125" style="25" customWidth="1"/>
    <col min="12824" max="12824" width="2.7109375" style="25" customWidth="1"/>
    <col min="12825" max="13051" width="11.42578125" style="25" customWidth="1"/>
    <col min="13052" max="13053" width="2.140625" style="25" customWidth="1"/>
    <col min="13054" max="13054" width="16.5703125" style="25" customWidth="1"/>
    <col min="13055" max="13055" width="2.7109375" style="25" customWidth="1"/>
    <col min="13056" max="13056" width="1" style="25" customWidth="1"/>
    <col min="13057" max="13058" width="2.140625" style="25" customWidth="1"/>
    <col min="13059" max="13059" width="16.5703125" style="25" customWidth="1"/>
    <col min="13060" max="13060" width="2.7109375" style="25" customWidth="1"/>
    <col min="13061" max="13061" width="1" style="25" customWidth="1"/>
    <col min="13062" max="13063" width="2.140625" style="25" customWidth="1"/>
    <col min="13064" max="13064" width="16.5703125" style="25" customWidth="1"/>
    <col min="13065" max="13065" width="2.7109375" style="25" customWidth="1"/>
    <col min="13066" max="13066" width="1" style="25" customWidth="1"/>
    <col min="13067" max="13068" width="2.140625" style="25" customWidth="1"/>
    <col min="13069" max="13069" width="16.5703125" style="25" customWidth="1"/>
    <col min="13070" max="13070" width="2.7109375" style="25" customWidth="1"/>
    <col min="13071" max="13071" width="1" style="25" customWidth="1"/>
    <col min="13072" max="13073" width="2.140625" style="25" customWidth="1"/>
    <col min="13074" max="13074" width="16.5703125" style="25" customWidth="1"/>
    <col min="13075" max="13075" width="2.7109375" style="25" customWidth="1"/>
    <col min="13076" max="13076" width="1" style="25" customWidth="1"/>
    <col min="13077" max="13078" width="2.140625" style="25" customWidth="1"/>
    <col min="13079" max="13079" width="16.5703125" style="25" customWidth="1"/>
    <col min="13080" max="13080" width="2.7109375" style="25" customWidth="1"/>
    <col min="13081" max="13307" width="11.42578125" style="25" customWidth="1"/>
    <col min="13308" max="13309" width="2.140625" style="25" customWidth="1"/>
    <col min="13310" max="13310" width="16.5703125" style="25" customWidth="1"/>
    <col min="13311" max="13311" width="2.7109375" style="25" customWidth="1"/>
    <col min="13312" max="13312" width="1" style="25" customWidth="1"/>
    <col min="13313" max="13314" width="2.140625" style="25" customWidth="1"/>
    <col min="13315" max="13315" width="16.5703125" style="25" customWidth="1"/>
    <col min="13316" max="13316" width="2.7109375" style="25" customWidth="1"/>
    <col min="13317" max="13317" width="1" style="25" customWidth="1"/>
    <col min="13318" max="13319" width="2.140625" style="25" customWidth="1"/>
    <col min="13320" max="13320" width="16.5703125" style="25" customWidth="1"/>
    <col min="13321" max="13321" width="2.7109375" style="25" customWidth="1"/>
    <col min="13322" max="13322" width="1" style="25" customWidth="1"/>
    <col min="13323" max="13324" width="2.140625" style="25" customWidth="1"/>
    <col min="13325" max="13325" width="16.5703125" style="25" customWidth="1"/>
    <col min="13326" max="13326" width="2.7109375" style="25" customWidth="1"/>
    <col min="13327" max="13327" width="1" style="25" customWidth="1"/>
    <col min="13328" max="13329" width="2.140625" style="25" customWidth="1"/>
    <col min="13330" max="13330" width="16.5703125" style="25" customWidth="1"/>
    <col min="13331" max="13331" width="2.7109375" style="25" customWidth="1"/>
    <col min="13332" max="13332" width="1" style="25" customWidth="1"/>
    <col min="13333" max="13334" width="2.140625" style="25" customWidth="1"/>
    <col min="13335" max="13335" width="16.5703125" style="25" customWidth="1"/>
    <col min="13336" max="13336" width="2.7109375" style="25" customWidth="1"/>
    <col min="13337" max="13563" width="11.42578125" style="25" customWidth="1"/>
    <col min="13564" max="13565" width="2.140625" style="25" customWidth="1"/>
    <col min="13566" max="13566" width="16.5703125" style="25" customWidth="1"/>
    <col min="13567" max="13567" width="2.7109375" style="25" customWidth="1"/>
    <col min="13568" max="13568" width="1" style="25" customWidth="1"/>
    <col min="13569" max="13570" width="2.140625" style="25" customWidth="1"/>
    <col min="13571" max="13571" width="16.5703125" style="25" customWidth="1"/>
    <col min="13572" max="13572" width="2.7109375" style="25" customWidth="1"/>
    <col min="13573" max="13573" width="1" style="25" customWidth="1"/>
    <col min="13574" max="13575" width="2.140625" style="25" customWidth="1"/>
    <col min="13576" max="13576" width="16.5703125" style="25" customWidth="1"/>
    <col min="13577" max="13577" width="2.7109375" style="25" customWidth="1"/>
    <col min="13578" max="13578" width="1" style="25" customWidth="1"/>
    <col min="13579" max="13580" width="2.140625" style="25" customWidth="1"/>
    <col min="13581" max="13581" width="16.5703125" style="25" customWidth="1"/>
    <col min="13582" max="13582" width="2.7109375" style="25" customWidth="1"/>
    <col min="13583" max="13583" width="1" style="25" customWidth="1"/>
    <col min="13584" max="13585" width="2.140625" style="25" customWidth="1"/>
    <col min="13586" max="13586" width="16.5703125" style="25" customWidth="1"/>
    <col min="13587" max="13587" width="2.7109375" style="25" customWidth="1"/>
    <col min="13588" max="13588" width="1" style="25" customWidth="1"/>
    <col min="13589" max="13590" width="2.140625" style="25" customWidth="1"/>
    <col min="13591" max="13591" width="16.5703125" style="25" customWidth="1"/>
    <col min="13592" max="13592" width="2.7109375" style="25" customWidth="1"/>
    <col min="13593" max="13819" width="11.42578125" style="25" customWidth="1"/>
    <col min="13820" max="13821" width="2.140625" style="25" customWidth="1"/>
    <col min="13822" max="13822" width="16.5703125" style="25" customWidth="1"/>
    <col min="13823" max="13823" width="2.7109375" style="25" customWidth="1"/>
    <col min="13824" max="13824" width="1" style="25" customWidth="1"/>
    <col min="13825" max="13826" width="2.140625" style="25" customWidth="1"/>
    <col min="13827" max="13827" width="16.5703125" style="25" customWidth="1"/>
    <col min="13828" max="13828" width="2.7109375" style="25" customWidth="1"/>
    <col min="13829" max="13829" width="1" style="25" customWidth="1"/>
    <col min="13830" max="13831" width="2.140625" style="25" customWidth="1"/>
    <col min="13832" max="13832" width="16.5703125" style="25" customWidth="1"/>
    <col min="13833" max="13833" width="2.7109375" style="25" customWidth="1"/>
    <col min="13834" max="13834" width="1" style="25" customWidth="1"/>
    <col min="13835" max="13836" width="2.140625" style="25" customWidth="1"/>
    <col min="13837" max="13837" width="16.5703125" style="25" customWidth="1"/>
    <col min="13838" max="13838" width="2.7109375" style="25" customWidth="1"/>
    <col min="13839" max="13839" width="1" style="25" customWidth="1"/>
    <col min="13840" max="13841" width="2.140625" style="25" customWidth="1"/>
    <col min="13842" max="13842" width="16.5703125" style="25" customWidth="1"/>
    <col min="13843" max="13843" width="2.7109375" style="25" customWidth="1"/>
    <col min="13844" max="13844" width="1" style="25" customWidth="1"/>
    <col min="13845" max="13846" width="2.140625" style="25" customWidth="1"/>
    <col min="13847" max="13847" width="16.5703125" style="25" customWidth="1"/>
    <col min="13848" max="13848" width="2.7109375" style="25" customWidth="1"/>
    <col min="13849" max="14075" width="11.42578125" style="25" customWidth="1"/>
    <col min="14076" max="14077" width="2.140625" style="25" customWidth="1"/>
    <col min="14078" max="14078" width="16.5703125" style="25" customWidth="1"/>
    <col min="14079" max="14079" width="2.7109375" style="25" customWidth="1"/>
    <col min="14080" max="14080" width="1" style="25" customWidth="1"/>
    <col min="14081" max="14082" width="2.140625" style="25" customWidth="1"/>
    <col min="14083" max="14083" width="16.5703125" style="25" customWidth="1"/>
    <col min="14084" max="14084" width="2.7109375" style="25" customWidth="1"/>
    <col min="14085" max="14085" width="1" style="25" customWidth="1"/>
    <col min="14086" max="14087" width="2.140625" style="25" customWidth="1"/>
    <col min="14088" max="14088" width="16.5703125" style="25" customWidth="1"/>
    <col min="14089" max="14089" width="2.7109375" style="25" customWidth="1"/>
    <col min="14090" max="14090" width="1" style="25" customWidth="1"/>
    <col min="14091" max="14092" width="2.140625" style="25" customWidth="1"/>
    <col min="14093" max="14093" width="16.5703125" style="25" customWidth="1"/>
    <col min="14094" max="14094" width="2.7109375" style="25" customWidth="1"/>
    <col min="14095" max="14095" width="1" style="25" customWidth="1"/>
    <col min="14096" max="14097" width="2.140625" style="25" customWidth="1"/>
    <col min="14098" max="14098" width="16.5703125" style="25" customWidth="1"/>
    <col min="14099" max="14099" width="2.7109375" style="25" customWidth="1"/>
    <col min="14100" max="14100" width="1" style="25" customWidth="1"/>
    <col min="14101" max="14102" width="2.140625" style="25" customWidth="1"/>
    <col min="14103" max="14103" width="16.5703125" style="25" customWidth="1"/>
    <col min="14104" max="14104" width="2.7109375" style="25" customWidth="1"/>
    <col min="14105" max="14331" width="11.42578125" style="25" customWidth="1"/>
    <col min="14332" max="14333" width="2.140625" style="25" customWidth="1"/>
    <col min="14334" max="14334" width="16.5703125" style="25" customWidth="1"/>
    <col min="14335" max="14335" width="2.7109375" style="25" customWidth="1"/>
    <col min="14336" max="14336" width="1" style="25" customWidth="1"/>
    <col min="14337" max="14338" width="2.140625" style="25" customWidth="1"/>
    <col min="14339" max="14339" width="16.5703125" style="25" customWidth="1"/>
    <col min="14340" max="14340" width="2.7109375" style="25" customWidth="1"/>
    <col min="14341" max="14341" width="1" style="25" customWidth="1"/>
    <col min="14342" max="14343" width="2.140625" style="25" customWidth="1"/>
    <col min="14344" max="14344" width="16.5703125" style="25" customWidth="1"/>
    <col min="14345" max="14345" width="2.7109375" style="25" customWidth="1"/>
    <col min="14346" max="14346" width="1" style="25" customWidth="1"/>
    <col min="14347" max="14348" width="2.140625" style="25" customWidth="1"/>
    <col min="14349" max="14349" width="16.5703125" style="25" customWidth="1"/>
    <col min="14350" max="14350" width="2.7109375" style="25" customWidth="1"/>
    <col min="14351" max="14351" width="1" style="25" customWidth="1"/>
    <col min="14352" max="14353" width="2.140625" style="25" customWidth="1"/>
    <col min="14354" max="14354" width="16.5703125" style="25" customWidth="1"/>
    <col min="14355" max="14355" width="2.7109375" style="25" customWidth="1"/>
    <col min="14356" max="14356" width="1" style="25" customWidth="1"/>
    <col min="14357" max="14358" width="2.140625" style="25" customWidth="1"/>
    <col min="14359" max="14359" width="16.5703125" style="25" customWidth="1"/>
    <col min="14360" max="14360" width="2.7109375" style="25" customWidth="1"/>
    <col min="14361" max="14587" width="11.42578125" style="25" customWidth="1"/>
    <col min="14588" max="14589" width="2.140625" style="25" customWidth="1"/>
    <col min="14590" max="14590" width="16.5703125" style="25" customWidth="1"/>
    <col min="14591" max="14591" width="2.7109375" style="25" customWidth="1"/>
    <col min="14592" max="14592" width="1" style="25" customWidth="1"/>
    <col min="14593" max="14594" width="2.140625" style="25" customWidth="1"/>
    <col min="14595" max="14595" width="16.5703125" style="25" customWidth="1"/>
    <col min="14596" max="14596" width="2.7109375" style="25" customWidth="1"/>
    <col min="14597" max="14597" width="1" style="25" customWidth="1"/>
    <col min="14598" max="14599" width="2.140625" style="25" customWidth="1"/>
    <col min="14600" max="14600" width="16.5703125" style="25" customWidth="1"/>
    <col min="14601" max="14601" width="2.7109375" style="25" customWidth="1"/>
    <col min="14602" max="14602" width="1" style="25" customWidth="1"/>
    <col min="14603" max="14604" width="2.140625" style="25" customWidth="1"/>
    <col min="14605" max="14605" width="16.5703125" style="25" customWidth="1"/>
    <col min="14606" max="14606" width="2.7109375" style="25" customWidth="1"/>
    <col min="14607" max="14607" width="1" style="25" customWidth="1"/>
    <col min="14608" max="14609" width="2.140625" style="25" customWidth="1"/>
    <col min="14610" max="14610" width="16.5703125" style="25" customWidth="1"/>
    <col min="14611" max="14611" width="2.7109375" style="25" customWidth="1"/>
    <col min="14612" max="14612" width="1" style="25" customWidth="1"/>
    <col min="14613" max="14614" width="2.140625" style="25" customWidth="1"/>
    <col min="14615" max="14615" width="16.5703125" style="25" customWidth="1"/>
    <col min="14616" max="14616" width="2.7109375" style="25" customWidth="1"/>
    <col min="14617" max="14843" width="11.42578125" style="25" customWidth="1"/>
    <col min="14844" max="14845" width="2.140625" style="25" customWidth="1"/>
    <col min="14846" max="14846" width="16.5703125" style="25" customWidth="1"/>
    <col min="14847" max="14847" width="2.7109375" style="25" customWidth="1"/>
    <col min="14848" max="14848" width="1" style="25" customWidth="1"/>
    <col min="14849" max="14850" width="2.140625" style="25" customWidth="1"/>
    <col min="14851" max="14851" width="16.5703125" style="25" customWidth="1"/>
    <col min="14852" max="14852" width="2.7109375" style="25" customWidth="1"/>
    <col min="14853" max="14853" width="1" style="25" customWidth="1"/>
    <col min="14854" max="14855" width="2.140625" style="25" customWidth="1"/>
    <col min="14856" max="14856" width="16.5703125" style="25" customWidth="1"/>
    <col min="14857" max="14857" width="2.7109375" style="25" customWidth="1"/>
    <col min="14858" max="14858" width="1" style="25" customWidth="1"/>
    <col min="14859" max="14860" width="2.140625" style="25" customWidth="1"/>
    <col min="14861" max="14861" width="16.5703125" style="25" customWidth="1"/>
    <col min="14862" max="14862" width="2.7109375" style="25" customWidth="1"/>
    <col min="14863" max="14863" width="1" style="25" customWidth="1"/>
    <col min="14864" max="14865" width="2.140625" style="25" customWidth="1"/>
    <col min="14866" max="14866" width="16.5703125" style="25" customWidth="1"/>
    <col min="14867" max="14867" width="2.7109375" style="25" customWidth="1"/>
    <col min="14868" max="14868" width="1" style="25" customWidth="1"/>
    <col min="14869" max="14870" width="2.140625" style="25" customWidth="1"/>
    <col min="14871" max="14871" width="16.5703125" style="25" customWidth="1"/>
    <col min="14872" max="14872" width="2.7109375" style="25" customWidth="1"/>
    <col min="14873" max="15099" width="11.42578125" style="25" customWidth="1"/>
    <col min="15100" max="15101" width="2.140625" style="25" customWidth="1"/>
    <col min="15102" max="15102" width="16.5703125" style="25" customWidth="1"/>
    <col min="15103" max="15103" width="2.7109375" style="25" customWidth="1"/>
    <col min="15104" max="15104" width="1" style="25" customWidth="1"/>
    <col min="15105" max="15106" width="2.140625" style="25" customWidth="1"/>
    <col min="15107" max="15107" width="16.5703125" style="25" customWidth="1"/>
    <col min="15108" max="15108" width="2.7109375" style="25" customWidth="1"/>
    <col min="15109" max="15109" width="1" style="25" customWidth="1"/>
    <col min="15110" max="15111" width="2.140625" style="25" customWidth="1"/>
    <col min="15112" max="15112" width="16.5703125" style="25" customWidth="1"/>
    <col min="15113" max="15113" width="2.7109375" style="25" customWidth="1"/>
    <col min="15114" max="15114" width="1" style="25" customWidth="1"/>
    <col min="15115" max="15116" width="2.140625" style="25" customWidth="1"/>
    <col min="15117" max="15117" width="16.5703125" style="25" customWidth="1"/>
    <col min="15118" max="15118" width="2.7109375" style="25" customWidth="1"/>
    <col min="15119" max="15119" width="1" style="25" customWidth="1"/>
    <col min="15120" max="15121" width="2.140625" style="25" customWidth="1"/>
    <col min="15122" max="15122" width="16.5703125" style="25" customWidth="1"/>
    <col min="15123" max="15123" width="2.7109375" style="25" customWidth="1"/>
    <col min="15124" max="15124" width="1" style="25" customWidth="1"/>
    <col min="15125" max="15126" width="2.140625" style="25" customWidth="1"/>
    <col min="15127" max="15127" width="16.5703125" style="25" customWidth="1"/>
    <col min="15128" max="15128" width="2.7109375" style="25" customWidth="1"/>
    <col min="15129" max="15355" width="11.42578125" style="25" customWidth="1"/>
    <col min="15356" max="15357" width="2.140625" style="25" customWidth="1"/>
    <col min="15358" max="15358" width="16.5703125" style="25" customWidth="1"/>
    <col min="15359" max="15359" width="2.7109375" style="25" customWidth="1"/>
    <col min="15360" max="15360" width="1" style="25" customWidth="1"/>
    <col min="15361" max="15362" width="2.140625" style="25" customWidth="1"/>
    <col min="15363" max="15363" width="16.5703125" style="25" customWidth="1"/>
    <col min="15364" max="15364" width="2.7109375" style="25" customWidth="1"/>
    <col min="15365" max="15365" width="1" style="25" customWidth="1"/>
    <col min="15366" max="15367" width="2.140625" style="25" customWidth="1"/>
    <col min="15368" max="15368" width="16.5703125" style="25" customWidth="1"/>
    <col min="15369" max="15369" width="2.7109375" style="25" customWidth="1"/>
    <col min="15370" max="15370" width="1" style="25" customWidth="1"/>
    <col min="15371" max="15372" width="2.140625" style="25" customWidth="1"/>
    <col min="15373" max="15373" width="16.5703125" style="25" customWidth="1"/>
    <col min="15374" max="15374" width="2.7109375" style="25" customWidth="1"/>
    <col min="15375" max="15375" width="1" style="25" customWidth="1"/>
    <col min="15376" max="15377" width="2.140625" style="25" customWidth="1"/>
    <col min="15378" max="15378" width="16.5703125" style="25" customWidth="1"/>
    <col min="15379" max="15379" width="2.7109375" style="25" customWidth="1"/>
    <col min="15380" max="15380" width="1" style="25" customWidth="1"/>
    <col min="15381" max="15382" width="2.140625" style="25" customWidth="1"/>
    <col min="15383" max="15383" width="16.5703125" style="25" customWidth="1"/>
    <col min="15384" max="15384" width="2.7109375" style="25" customWidth="1"/>
    <col min="15385" max="15611" width="11.42578125" style="25" customWidth="1"/>
    <col min="15612" max="15613" width="2.140625" style="25" customWidth="1"/>
    <col min="15614" max="15614" width="16.5703125" style="25" customWidth="1"/>
    <col min="15615" max="15615" width="2.7109375" style="25" customWidth="1"/>
    <col min="15616" max="15616" width="1" style="25" customWidth="1"/>
    <col min="15617" max="15618" width="2.140625" style="25" customWidth="1"/>
    <col min="15619" max="15619" width="16.5703125" style="25" customWidth="1"/>
    <col min="15620" max="15620" width="2.7109375" style="25" customWidth="1"/>
    <col min="15621" max="15621" width="1" style="25" customWidth="1"/>
    <col min="15622" max="15623" width="2.140625" style="25" customWidth="1"/>
    <col min="15624" max="15624" width="16.5703125" style="25" customWidth="1"/>
    <col min="15625" max="15625" width="2.7109375" style="25" customWidth="1"/>
    <col min="15626" max="15626" width="1" style="25" customWidth="1"/>
    <col min="15627" max="15628" width="2.140625" style="25" customWidth="1"/>
    <col min="15629" max="15629" width="16.5703125" style="25" customWidth="1"/>
    <col min="15630" max="15630" width="2.7109375" style="25" customWidth="1"/>
    <col min="15631" max="15631" width="1" style="25" customWidth="1"/>
    <col min="15632" max="15633" width="2.140625" style="25" customWidth="1"/>
    <col min="15634" max="15634" width="16.5703125" style="25" customWidth="1"/>
    <col min="15635" max="15635" width="2.7109375" style="25" customWidth="1"/>
    <col min="15636" max="15636" width="1" style="25" customWidth="1"/>
    <col min="15637" max="15638" width="2.140625" style="25" customWidth="1"/>
    <col min="15639" max="15639" width="16.5703125" style="25" customWidth="1"/>
    <col min="15640" max="15640" width="2.7109375" style="25" customWidth="1"/>
    <col min="15641" max="15867" width="11.42578125" style="25" customWidth="1"/>
    <col min="15868" max="15869" width="2.140625" style="25" customWidth="1"/>
    <col min="15870" max="15870" width="16.5703125" style="25" customWidth="1"/>
    <col min="15871" max="15871" width="2.7109375" style="25" customWidth="1"/>
    <col min="15872" max="15872" width="1" style="25" customWidth="1"/>
    <col min="15873" max="15874" width="2.140625" style="25" customWidth="1"/>
    <col min="15875" max="15875" width="16.5703125" style="25" customWidth="1"/>
    <col min="15876" max="15876" width="2.7109375" style="25" customWidth="1"/>
    <col min="15877" max="15877" width="1" style="25" customWidth="1"/>
    <col min="15878" max="15879" width="2.140625" style="25" customWidth="1"/>
    <col min="15880" max="15880" width="16.5703125" style="25" customWidth="1"/>
    <col min="15881" max="15881" width="2.7109375" style="25" customWidth="1"/>
    <col min="15882" max="15882" width="1" style="25" customWidth="1"/>
    <col min="15883" max="15884" width="2.140625" style="25" customWidth="1"/>
    <col min="15885" max="15885" width="16.5703125" style="25" customWidth="1"/>
    <col min="15886" max="15886" width="2.7109375" style="25" customWidth="1"/>
    <col min="15887" max="15887" width="1" style="25" customWidth="1"/>
    <col min="15888" max="15889" width="2.140625" style="25" customWidth="1"/>
    <col min="15890" max="15890" width="16.5703125" style="25" customWidth="1"/>
    <col min="15891" max="15891" width="2.7109375" style="25" customWidth="1"/>
    <col min="15892" max="15892" width="1" style="25" customWidth="1"/>
    <col min="15893" max="15894" width="2.140625" style="25" customWidth="1"/>
    <col min="15895" max="15895" width="16.5703125" style="25" customWidth="1"/>
    <col min="15896" max="15896" width="2.7109375" style="25" customWidth="1"/>
    <col min="15897" max="16123" width="11.42578125" style="25" customWidth="1"/>
    <col min="16124" max="16125" width="2.140625" style="25" customWidth="1"/>
    <col min="16126" max="16126" width="16.5703125" style="25" customWidth="1"/>
    <col min="16127" max="16127" width="2.7109375" style="25" customWidth="1"/>
    <col min="16128" max="16128" width="1" style="25" customWidth="1"/>
    <col min="16129" max="16130" width="2.140625" style="25" customWidth="1"/>
    <col min="16131" max="16131" width="16.5703125" style="25" customWidth="1"/>
    <col min="16132" max="16132" width="2.7109375" style="25" customWidth="1"/>
    <col min="16133" max="16133" width="1" style="25" customWidth="1"/>
    <col min="16134" max="16135" width="2.140625" style="25" customWidth="1"/>
    <col min="16136" max="16136" width="16.5703125" style="25" customWidth="1"/>
    <col min="16137" max="16137" width="2.7109375" style="25" customWidth="1"/>
    <col min="16138" max="16138" width="1" style="25" customWidth="1"/>
    <col min="16139" max="16140" width="2.140625" style="25" customWidth="1"/>
    <col min="16141" max="16141" width="16.5703125" style="25" customWidth="1"/>
    <col min="16142" max="16142" width="2.7109375" style="25" customWidth="1"/>
    <col min="16143" max="16143" width="1" style="25" customWidth="1"/>
    <col min="16144" max="16145" width="2.140625" style="25" customWidth="1"/>
    <col min="16146" max="16146" width="16.5703125" style="25" customWidth="1"/>
    <col min="16147" max="16147" width="2.7109375" style="25" customWidth="1"/>
    <col min="16148" max="16148" width="1" style="25" customWidth="1"/>
    <col min="16149" max="16150" width="2.140625" style="25" customWidth="1"/>
    <col min="16151" max="16151" width="16.5703125" style="25" customWidth="1"/>
    <col min="16152" max="16152" width="2.7109375" style="25" customWidth="1"/>
    <col min="16153" max="16384" width="11.42578125" style="25" customWidth="1"/>
  </cols>
  <sheetData>
    <row r="1" spans="1:26" ht="25.15" customHeight="1" x14ac:dyDescent="0.2">
      <c r="A1" s="122">
        <v>2021</v>
      </c>
      <c r="B1" s="122"/>
      <c r="C1" s="122"/>
      <c r="D1" s="122"/>
      <c r="E1" s="122"/>
      <c r="F1" s="122"/>
      <c r="G1" s="122"/>
      <c r="H1" s="122"/>
      <c r="I1" s="122"/>
      <c r="J1" s="122"/>
      <c r="K1" s="122"/>
      <c r="L1" s="122"/>
      <c r="M1" s="122"/>
      <c r="N1" s="122"/>
      <c r="O1" s="122"/>
      <c r="P1" s="122"/>
      <c r="Q1" s="122"/>
      <c r="R1" s="122"/>
      <c r="S1" s="122"/>
      <c r="T1" s="122"/>
      <c r="U1" s="122"/>
      <c r="V1" s="122"/>
      <c r="W1" s="122"/>
      <c r="X1" s="122"/>
      <c r="Y1" s="100">
        <f>VALUE(A1&amp;"-"&amp;"0"&amp;IF(22+MOD(19*MOD(A1,19)+24,30)+MOD(2*MOD(A1,4)+4*MOD(A1,7)+6*MOD(19*MOD(A1,19)+24,30)+5,7)&gt;31,4,3)&amp;"-"&amp;IF(IF(AND(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26,IF(22+MOD(19*MOD(A1,19)+24,30)+MOD(2*MOD(A1,4)+4*MOD(A1,7)+6*MOD(19*MOD(A1,19)+24,30)+5,7)&gt;31,4,3)=4),19,IF(AND(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25,IF(22+MOD(19*MOD(A1,19)+24,30)+MOD(2*MOD(A1,4)+4*MOD(A1,7)+6*MOD(19*MOD(A1,19)+24,30)+5,7)&gt;31,4,3)=4,MOD(19*MOD(A1,19)+24,30)=28,MOD(2*MOD(A1,4)+4*MOD(A1,7)+6*MOD(19*MOD(A1,19)+24,30)+5,7)=6,MOD(A1,19)&gt;10),18,""))="",IF(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lt;10,"0","")&amp;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IF(IF(AND(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26,IF(22+MOD(19*MOD(A1,19)+24,30)+MOD(2*MOD(A1,4)+4*MOD(A1,7)+6*MOD(19*MOD(A1,19)+24,30)+5,7)&gt;31,4,3)=4),19,IF(AND(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25,IF(22+MOD(19*MOD(A1,19)+24,30)+MOD(2*MOD(A1,4)+4*MOD(A1,7)+6*MOD(19*MOD(A1,19)+24,30)+5,7)&gt;31,4,3)=4,MOD(19*MOD(A1,19)+24,30)=28,MOD(2*MOD(A1,4)+4*MOD(A1,7)+6*MOD(19*MOD(A1,19)+24,30)+5,7)=6,MOD(A1,19)&gt;10),18,""))&lt;10,"0","")&amp;IF(AND(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26,IF(22+MOD(19*MOD(A1,19)+24,30)+MOD(2*MOD(A1,4)+4*MOD(A1,7)+6*MOD(19*MOD(A1,19)+24,30)+5,7)&gt;31,4,3)=4),19,IF(AND(IF(IF(22+MOD(19*MOD(A1,19)+24,30)+MOD(2*MOD(A1,4)+4*MOD(A1,7)+6*MOD(19*MOD(A1,19)+24,30)+5,7)&gt;31,MOD(19*MOD(A1,19)+24,30)+MOD(2*MOD(A1,4)+4*MOD(A1,7)+6*MOD(19*MOD(A1,19)+24,30)+5,7)-9,22+MOD(19*MOD(A1,19)+24,30)+MOD(2*MOD(A1,4)+4*MOD(A1,7)+6*MOD(19*MOD(A1,19)+24,30)+5,7))=26,19,IF(22+MOD(19*MOD(A1,19)+24,30)+MOD(2*MOD(A1,4)+4*MOD(A1,7)+6*MOD(19*MOD(A1,19)+24,30)+5,7)&gt;31,MOD(19*MOD(A1,19)+24,30)+MOD(2*MOD(A1,4)+4*MOD(A1,7)+6*MOD(19*MOD(A1,19)+24,30)+5,7)-9,22+MOD(19*MOD(A1,19)+24,30)+MOD(2*MOD(A1,4)+4*MOD(A1,7)+6*MOD(19*MOD(A1,19)+24,30)+5,7)))=25,IF(22+MOD(19*MOD(A1,19)+24,30)+MOD(2*MOD(A1,4)+4*MOD(A1,7)+6*MOD(19*MOD(A1,19)+24,30)+5,7)&gt;31,4,3)=4,MOD(19*MOD(A1,19)+24,30)=28,MOD(2*MOD(A1,4)+4*MOD(A1,7)+6*MOD(19*MOD(A1,19)+24,30)+5,7)=6,MOD(A1,19)&gt;10),18,""))))</f>
        <v>44290</v>
      </c>
    </row>
    <row r="2" spans="1:26" ht="16.7" customHeight="1" x14ac:dyDescent="0.25">
      <c r="A2" s="129" t="s">
        <v>13</v>
      </c>
      <c r="B2" s="130"/>
      <c r="C2" s="130"/>
      <c r="D2" s="131"/>
      <c r="E2" s="129" t="s">
        <v>14</v>
      </c>
      <c r="F2" s="130"/>
      <c r="G2" s="130"/>
      <c r="H2" s="131"/>
      <c r="I2" s="129" t="s">
        <v>15</v>
      </c>
      <c r="J2" s="130"/>
      <c r="K2" s="130"/>
      <c r="L2" s="131"/>
      <c r="M2" s="129" t="s">
        <v>16</v>
      </c>
      <c r="N2" s="130"/>
      <c r="O2" s="130"/>
      <c r="P2" s="131"/>
      <c r="Q2" s="129" t="s">
        <v>17</v>
      </c>
      <c r="R2" s="130"/>
      <c r="S2" s="130"/>
      <c r="T2" s="131"/>
      <c r="U2" s="129" t="s">
        <v>18</v>
      </c>
      <c r="V2" s="130"/>
      <c r="W2" s="130"/>
      <c r="X2" s="131"/>
      <c r="Y2" s="95"/>
    </row>
    <row r="3" spans="1:26" ht="16.7" customHeight="1" x14ac:dyDescent="0.25">
      <c r="A3" s="74">
        <f>DATE($A$1,1,ROWS($C$3:C3))</f>
        <v>44197</v>
      </c>
      <c r="B3" s="75">
        <f>WEEKDAY(A3,1)</f>
        <v>6</v>
      </c>
      <c r="C3" s="76" t="s">
        <v>25</v>
      </c>
      <c r="D3" s="115" t="str">
        <f>"v."&amp;WEEKNUM(A3,21)</f>
        <v>v.53</v>
      </c>
      <c r="E3" s="57">
        <f>DATE($A$1,2,ROWS($C$3:G3))</f>
        <v>44228</v>
      </c>
      <c r="F3" s="49">
        <f>WEEKDAY(E3,1)</f>
        <v>2</v>
      </c>
      <c r="G3" s="30"/>
      <c r="H3" s="110" t="str">
        <f>IF(F3=2,"v."&amp;WEEKNUM(E3,21),"")</f>
        <v>v.5</v>
      </c>
      <c r="I3" s="71">
        <f>DATE($A$1,3,ROWS($C$3:K3))</f>
        <v>44256</v>
      </c>
      <c r="J3" s="49">
        <f>WEEKDAY(I3,1)</f>
        <v>2</v>
      </c>
      <c r="K3" s="27"/>
      <c r="L3" s="110" t="str">
        <f>IF(J3=2,"v."&amp;WEEKNUM(I3,21),"")</f>
        <v>v.9</v>
      </c>
      <c r="M3" s="72">
        <f>DATE($A$1,4,ROWS($C$3:O3))</f>
        <v>44287</v>
      </c>
      <c r="N3" s="97">
        <f>WEEKDAY(M3,1)</f>
        <v>5</v>
      </c>
      <c r="O3" s="98" t="str">
        <f t="shared" ref="O3:O32" si="0">IF(M3=$Y$1,"Påskdagen",IF(M3=$Y$1+1,"Annandag Påsk",IF(M3=$Y$1-2,"Långfredagen",IF(M3=$Y$1+49,"Pingstdagen",""))))</f>
        <v/>
      </c>
      <c r="P3" s="109" t="str">
        <f>IF(N3=2,"v."&amp;WEEKNUM(M3,21),"")</f>
        <v/>
      </c>
      <c r="Q3" s="77">
        <f>DATE($A$1,5,ROWS($C$3:S3))</f>
        <v>44317</v>
      </c>
      <c r="R3" s="78">
        <f>WEEKDAY(Q3,1)</f>
        <v>7</v>
      </c>
      <c r="S3" s="80" t="s">
        <v>31</v>
      </c>
      <c r="T3" s="111" t="str">
        <f>IF(R3=2,"v."&amp;WEEKNUM(Q3,21),"")</f>
        <v/>
      </c>
      <c r="U3" s="72">
        <f>DATE($A$1,6,ROWS($C$3:W3))</f>
        <v>44348</v>
      </c>
      <c r="V3" s="97">
        <f>WEEKDAY(U3,1)</f>
        <v>3</v>
      </c>
      <c r="W3" s="98" t="str">
        <f t="shared" ref="W3:W7" si="1">IF(U3=$Y$1,"Påskdagen",IF(U3=$Y$1+1,"Annandag Påsk",IF(U3=$Y$1-2,"Långfredagen",IF(U3=$Y$1+49,"Pingstdagen",""))))</f>
        <v/>
      </c>
      <c r="X3" s="109" t="str">
        <f>IF(V3=2,"v."&amp;WEEKNUM(U3,21),"")</f>
        <v/>
      </c>
      <c r="Y3" s="61"/>
    </row>
    <row r="4" spans="1:26" ht="16.7" customHeight="1" x14ac:dyDescent="0.25">
      <c r="A4" s="48">
        <f>DATE($A$1,1,ROWS($C$3:C4))</f>
        <v>44198</v>
      </c>
      <c r="B4" s="49">
        <f t="shared" ref="B4:B33" si="2">WEEKDAY(A4,1)</f>
        <v>7</v>
      </c>
      <c r="C4" s="28"/>
      <c r="D4" s="116" t="str">
        <f>IF(B4=2,"v."&amp;WEEKNUM(A4,21),"")</f>
        <v/>
      </c>
      <c r="E4" s="57">
        <f>DATE($A$1,2,ROWS($C$3:G4))</f>
        <v>44229</v>
      </c>
      <c r="F4" s="49">
        <f t="shared" ref="F4:F30" si="3">WEEKDAY(E4,1)</f>
        <v>3</v>
      </c>
      <c r="G4" s="30"/>
      <c r="H4" s="110" t="str">
        <f t="shared" ref="H4:H30" si="4">IF(F4=2,"v."&amp;WEEKNUM(E4,21),"")</f>
        <v/>
      </c>
      <c r="I4" s="71">
        <f>DATE($A$1,3,ROWS($C$3:K4))</f>
        <v>44257</v>
      </c>
      <c r="J4" s="49">
        <f t="shared" ref="J4:J33" si="5">WEEKDAY(I4,1)</f>
        <v>3</v>
      </c>
      <c r="K4" s="28"/>
      <c r="L4" s="110" t="str">
        <f t="shared" ref="L4:L33" si="6">IF(J4=2,"v."&amp;WEEKNUM(I4,21),"")</f>
        <v/>
      </c>
      <c r="M4" s="71">
        <f>DATE($A$1,4,ROWS($C$3:O4))</f>
        <v>44288</v>
      </c>
      <c r="N4" s="49">
        <f t="shared" ref="N4:N32" si="7">WEEKDAY(M4,1)</f>
        <v>6</v>
      </c>
      <c r="O4" s="28" t="str">
        <f t="shared" si="0"/>
        <v>Långfredagen</v>
      </c>
      <c r="P4" s="110" t="str">
        <f t="shared" ref="P4:P32" si="8">IF(N4=2,"v."&amp;WEEKNUM(M4,21),"")</f>
        <v/>
      </c>
      <c r="Q4" s="57">
        <f>DATE($A$1,5,ROWS($C$3:S4))</f>
        <v>44318</v>
      </c>
      <c r="R4" s="49">
        <f t="shared" ref="R4:R33" si="9">WEEKDAY(Q4,1)</f>
        <v>1</v>
      </c>
      <c r="S4" s="28" t="str">
        <f t="shared" ref="S4:S32" si="10">IF(Q4=$Y$1,"Påskdagen",IF(Q4=$Y$1+1,"Annandag Påsk",IF(Q4=$Y$1-2,"Långfredagen",IF(Q4=$Y$1+49,"Pingstdagen",IF(Q4=$Y$1+39,"Kristi him dag","")))))</f>
        <v/>
      </c>
      <c r="T4" s="110" t="str">
        <f t="shared" ref="T4:T33" si="11">IF(R4=2,"v."&amp;WEEKNUM(Q4,21),"")</f>
        <v/>
      </c>
      <c r="U4" s="71">
        <f>DATE($A$1,6,ROWS($C$3:W4))</f>
        <v>44349</v>
      </c>
      <c r="V4" s="49">
        <f t="shared" ref="V4:V32" si="12">WEEKDAY(U4,1)</f>
        <v>4</v>
      </c>
      <c r="W4" s="28" t="str">
        <f t="shared" si="1"/>
        <v/>
      </c>
      <c r="X4" s="110" t="str">
        <f t="shared" ref="X4:X32" si="13">IF(V4=2,"v."&amp;WEEKNUM(U4,21),"")</f>
        <v/>
      </c>
      <c r="Y4" s="62"/>
      <c r="Z4" s="56"/>
    </row>
    <row r="5" spans="1:26" ht="16.7" customHeight="1" x14ac:dyDescent="0.25">
      <c r="A5" s="48">
        <f>DATE($A$1,1,ROWS($C$3:C5))</f>
        <v>44199</v>
      </c>
      <c r="B5" s="49">
        <f t="shared" si="2"/>
        <v>1</v>
      </c>
      <c r="C5" s="28"/>
      <c r="D5" s="116" t="str">
        <f t="shared" ref="D5:D33" si="14">IF(B5=2,"v."&amp;WEEKNUM(A5,21),"")</f>
        <v/>
      </c>
      <c r="E5" s="57">
        <f>DATE($A$1,2,ROWS($C$3:G5))</f>
        <v>44230</v>
      </c>
      <c r="F5" s="49">
        <f t="shared" si="3"/>
        <v>4</v>
      </c>
      <c r="G5" s="28"/>
      <c r="H5" s="110" t="str">
        <f t="shared" si="4"/>
        <v/>
      </c>
      <c r="I5" s="71">
        <f>DATE($A$1,3,ROWS($C$3:K5))</f>
        <v>44258</v>
      </c>
      <c r="J5" s="49">
        <f t="shared" si="5"/>
        <v>4</v>
      </c>
      <c r="K5" s="31"/>
      <c r="L5" s="110" t="str">
        <f t="shared" si="6"/>
        <v/>
      </c>
      <c r="M5" s="71">
        <f>DATE($A$1,4,ROWS($C$3:O5))</f>
        <v>44289</v>
      </c>
      <c r="N5" s="49">
        <f t="shared" si="7"/>
        <v>7</v>
      </c>
      <c r="O5" s="28" t="str">
        <f>IF(M5=$Y$1,"Påskdagen",IF(M5=$Y$1+1,"Annandag Påsk",IF(M5=$Y$1-2,"Långfredagen",IF(M5=$Y$1+49,"Pingstdagen",""))))</f>
        <v/>
      </c>
      <c r="P5" s="110" t="str">
        <f t="shared" si="8"/>
        <v/>
      </c>
      <c r="Q5" s="57">
        <f>DATE($A$1,5,ROWS($C$3:S5))</f>
        <v>44319</v>
      </c>
      <c r="R5" s="49">
        <f t="shared" si="9"/>
        <v>2</v>
      </c>
      <c r="S5" s="28" t="str">
        <f t="shared" si="10"/>
        <v/>
      </c>
      <c r="T5" s="110" t="str">
        <f t="shared" si="11"/>
        <v>v.18</v>
      </c>
      <c r="U5" s="71">
        <f>DATE($A$1,6,ROWS($C$3:W5))</f>
        <v>44350</v>
      </c>
      <c r="V5" s="49">
        <f t="shared" si="12"/>
        <v>5</v>
      </c>
      <c r="W5" s="28" t="str">
        <f t="shared" si="1"/>
        <v/>
      </c>
      <c r="X5" s="110" t="str">
        <f t="shared" si="13"/>
        <v/>
      </c>
      <c r="Y5" s="61"/>
      <c r="Z5" s="56"/>
    </row>
    <row r="6" spans="1:26" ht="16.7" customHeight="1" x14ac:dyDescent="0.25">
      <c r="A6" s="48">
        <f>DATE($A$1,1,ROWS($C$3:C6))</f>
        <v>44200</v>
      </c>
      <c r="B6" s="49">
        <f t="shared" si="2"/>
        <v>2</v>
      </c>
      <c r="C6" s="28"/>
      <c r="D6" s="116" t="str">
        <f t="shared" si="14"/>
        <v>v.1</v>
      </c>
      <c r="E6" s="57">
        <f>DATE($A$1,2,ROWS($C$3:G6))</f>
        <v>44231</v>
      </c>
      <c r="F6" s="49">
        <f t="shared" si="3"/>
        <v>5</v>
      </c>
      <c r="G6" s="28"/>
      <c r="H6" s="110" t="str">
        <f t="shared" si="4"/>
        <v/>
      </c>
      <c r="I6" s="71">
        <f>DATE($A$1,3,ROWS($C$3:K6))</f>
        <v>44259</v>
      </c>
      <c r="J6" s="49">
        <f t="shared" si="5"/>
        <v>5</v>
      </c>
      <c r="K6" s="28"/>
      <c r="L6" s="110" t="str">
        <f t="shared" si="6"/>
        <v/>
      </c>
      <c r="M6" s="71">
        <f>DATE($A$1,4,ROWS($C$3:O6))</f>
        <v>44290</v>
      </c>
      <c r="N6" s="49">
        <f t="shared" si="7"/>
        <v>1</v>
      </c>
      <c r="O6" s="28" t="str">
        <f t="shared" si="0"/>
        <v>Påskdagen</v>
      </c>
      <c r="P6" s="110" t="str">
        <f t="shared" si="8"/>
        <v/>
      </c>
      <c r="Q6" s="57">
        <f>DATE($A$1,5,ROWS($C$3:S6))</f>
        <v>44320</v>
      </c>
      <c r="R6" s="49">
        <f t="shared" si="9"/>
        <v>3</v>
      </c>
      <c r="S6" s="28" t="str">
        <f t="shared" si="10"/>
        <v/>
      </c>
      <c r="T6" s="110" t="str">
        <f t="shared" si="11"/>
        <v/>
      </c>
      <c r="U6" s="71">
        <f>DATE($A$1,6,ROWS($C$3:W6))</f>
        <v>44351</v>
      </c>
      <c r="V6" s="49">
        <f t="shared" si="12"/>
        <v>6</v>
      </c>
      <c r="W6" s="28" t="str">
        <f>IF(U6=$Y$1,"Påskdagen",IF(U6=$Y$1+1,"Annandag Påsk",IF(U6=$Y$1-2,"Långfredagen",IF(U6=$Y$1+49,"Pingstdagen",""))))</f>
        <v/>
      </c>
      <c r="X6" s="110" t="str">
        <f t="shared" si="13"/>
        <v/>
      </c>
      <c r="Y6" s="61"/>
      <c r="Z6" s="56"/>
    </row>
    <row r="7" spans="1:26" ht="16.7" customHeight="1" x14ac:dyDescent="0.25">
      <c r="A7" s="48">
        <f>DATE($A$1,1,ROWS($C$3:C7))</f>
        <v>44201</v>
      </c>
      <c r="B7" s="50">
        <f t="shared" si="2"/>
        <v>3</v>
      </c>
      <c r="C7" s="28" t="s">
        <v>35</v>
      </c>
      <c r="D7" s="116" t="str">
        <f t="shared" si="14"/>
        <v/>
      </c>
      <c r="E7" s="57">
        <f>DATE($A$1,2,ROWS($C$3:G7))</f>
        <v>44232</v>
      </c>
      <c r="F7" s="49">
        <f t="shared" si="3"/>
        <v>6</v>
      </c>
      <c r="G7" s="28"/>
      <c r="H7" s="110" t="str">
        <f t="shared" si="4"/>
        <v/>
      </c>
      <c r="I7" s="71">
        <f>DATE($A$1,3,ROWS($C$3:K7))</f>
        <v>44260</v>
      </c>
      <c r="J7" s="49">
        <f t="shared" si="5"/>
        <v>6</v>
      </c>
      <c r="K7" s="28"/>
      <c r="L7" s="110" t="str">
        <f t="shared" si="6"/>
        <v/>
      </c>
      <c r="M7" s="71">
        <f>DATE($A$1,4,ROWS($C$3:O7))</f>
        <v>44291</v>
      </c>
      <c r="N7" s="49">
        <f t="shared" si="7"/>
        <v>2</v>
      </c>
      <c r="O7" s="28" t="str">
        <f t="shared" si="0"/>
        <v>Annandag Påsk</v>
      </c>
      <c r="P7" s="110" t="str">
        <f t="shared" si="8"/>
        <v>v.14</v>
      </c>
      <c r="Q7" s="57">
        <f>DATE($A$1,5,ROWS($C$3:S7))</f>
        <v>44321</v>
      </c>
      <c r="R7" s="49">
        <f t="shared" si="9"/>
        <v>4</v>
      </c>
      <c r="S7" s="28" t="str">
        <f t="shared" si="10"/>
        <v/>
      </c>
      <c r="T7" s="110" t="str">
        <f t="shared" si="11"/>
        <v/>
      </c>
      <c r="U7" s="71">
        <f>DATE($A$1,6,ROWS($C$3:W7))</f>
        <v>44352</v>
      </c>
      <c r="V7" s="49">
        <f t="shared" si="12"/>
        <v>7</v>
      </c>
      <c r="W7" s="28" t="str">
        <f t="shared" si="1"/>
        <v/>
      </c>
      <c r="X7" s="110" t="str">
        <f t="shared" si="13"/>
        <v/>
      </c>
      <c r="Y7" s="61"/>
      <c r="Z7"/>
    </row>
    <row r="8" spans="1:26" ht="16.7" customHeight="1" x14ac:dyDescent="0.25">
      <c r="A8" s="74">
        <f>DATE($A$1,1,ROWS($C$3:C8))</f>
        <v>44202</v>
      </c>
      <c r="B8" s="78">
        <f t="shared" si="2"/>
        <v>4</v>
      </c>
      <c r="C8" s="79" t="s">
        <v>34</v>
      </c>
      <c r="D8" s="117" t="str">
        <f t="shared" si="14"/>
        <v/>
      </c>
      <c r="E8" s="57">
        <f>DATE($A$1,2,ROWS($C$3:G8))</f>
        <v>44233</v>
      </c>
      <c r="F8" s="49">
        <f t="shared" si="3"/>
        <v>7</v>
      </c>
      <c r="G8" s="28"/>
      <c r="H8" s="110" t="str">
        <f t="shared" si="4"/>
        <v/>
      </c>
      <c r="I8" s="71">
        <f>DATE($A$1,3,ROWS($C$3:K8))</f>
        <v>44261</v>
      </c>
      <c r="J8" s="49">
        <f t="shared" si="5"/>
        <v>7</v>
      </c>
      <c r="K8" s="28"/>
      <c r="L8" s="110" t="str">
        <f t="shared" si="6"/>
        <v/>
      </c>
      <c r="M8" s="71">
        <f>DATE($A$1,4,ROWS($C$3:O8))</f>
        <v>44292</v>
      </c>
      <c r="N8" s="49">
        <f t="shared" si="7"/>
        <v>3</v>
      </c>
      <c r="O8" s="28" t="str">
        <f t="shared" si="0"/>
        <v/>
      </c>
      <c r="P8" s="110" t="str">
        <f t="shared" si="8"/>
        <v/>
      </c>
      <c r="Q8" s="57">
        <f>DATE($A$1,5,ROWS($C$3:S8))</f>
        <v>44322</v>
      </c>
      <c r="R8" s="49">
        <f t="shared" si="9"/>
        <v>5</v>
      </c>
      <c r="S8" s="28" t="str">
        <f t="shared" si="10"/>
        <v/>
      </c>
      <c r="T8" s="110" t="str">
        <f t="shared" si="11"/>
        <v/>
      </c>
      <c r="U8" s="81">
        <f>DATE($A$1,6,ROWS($C$3:W8))</f>
        <v>44353</v>
      </c>
      <c r="V8" s="78">
        <f t="shared" si="12"/>
        <v>1</v>
      </c>
      <c r="W8" s="79" t="s">
        <v>32</v>
      </c>
      <c r="X8" s="111" t="str">
        <f t="shared" si="13"/>
        <v/>
      </c>
      <c r="Y8" s="61"/>
      <c r="Z8" s="83"/>
    </row>
    <row r="9" spans="1:26" ht="16.7" customHeight="1" x14ac:dyDescent="0.25">
      <c r="A9" s="48">
        <f>DATE($A$1,1,ROWS($C$3:C9))</f>
        <v>44203</v>
      </c>
      <c r="B9" s="49">
        <f t="shared" si="2"/>
        <v>5</v>
      </c>
      <c r="C9" s="23"/>
      <c r="D9" s="116" t="str">
        <f t="shared" si="14"/>
        <v/>
      </c>
      <c r="E9" s="57">
        <f>DATE($A$1,2,ROWS($C$3:G9))</f>
        <v>44234</v>
      </c>
      <c r="F9" s="49">
        <f t="shared" si="3"/>
        <v>1</v>
      </c>
      <c r="G9" s="28"/>
      <c r="H9" s="110" t="str">
        <f t="shared" si="4"/>
        <v/>
      </c>
      <c r="I9" s="71">
        <f>DATE($A$1,3,ROWS($C$3:K9))</f>
        <v>44262</v>
      </c>
      <c r="J9" s="49">
        <f t="shared" si="5"/>
        <v>1</v>
      </c>
      <c r="K9" s="28"/>
      <c r="L9" s="110" t="str">
        <f t="shared" si="6"/>
        <v/>
      </c>
      <c r="M9" s="71">
        <f>DATE($A$1,4,ROWS($C$3:O9))</f>
        <v>44293</v>
      </c>
      <c r="N9" s="49">
        <f t="shared" si="7"/>
        <v>4</v>
      </c>
      <c r="O9" s="28" t="str">
        <f t="shared" si="0"/>
        <v/>
      </c>
      <c r="P9" s="110" t="str">
        <f t="shared" si="8"/>
        <v/>
      </c>
      <c r="Q9" s="57">
        <f>DATE($A$1,5,ROWS($C$3:S9))</f>
        <v>44323</v>
      </c>
      <c r="R9" s="49">
        <f t="shared" si="9"/>
        <v>6</v>
      </c>
      <c r="S9" s="28" t="str">
        <f t="shared" si="10"/>
        <v/>
      </c>
      <c r="T9" s="110" t="str">
        <f t="shared" si="11"/>
        <v/>
      </c>
      <c r="U9" s="71">
        <f>DATE($A$1,6,ROWS($C$3:W9))</f>
        <v>44354</v>
      </c>
      <c r="V9" s="49">
        <f t="shared" si="12"/>
        <v>2</v>
      </c>
      <c r="W9" s="28" t="str">
        <f>IF(U9=$Y$1,"Påskdagen",IF(U9=$Y$1+1,"Annandag Påsk",IF(U9=$Y$1-2,"Långfredagen",IF(U9=$Y$1+49,"Pingstdagen",""))))</f>
        <v/>
      </c>
      <c r="X9" s="110" t="str">
        <f t="shared" si="13"/>
        <v>v.23</v>
      </c>
      <c r="Y9" s="61"/>
      <c r="Z9"/>
    </row>
    <row r="10" spans="1:26" ht="16.7" customHeight="1" x14ac:dyDescent="0.25">
      <c r="A10" s="48">
        <f>DATE($A$1,1,ROWS($C$3:C10))</f>
        <v>44204</v>
      </c>
      <c r="B10" s="49">
        <f t="shared" si="2"/>
        <v>6</v>
      </c>
      <c r="C10" s="23"/>
      <c r="D10" s="116" t="str">
        <f t="shared" si="14"/>
        <v/>
      </c>
      <c r="E10" s="57">
        <f>DATE($A$1,2,ROWS($C$3:G10))</f>
        <v>44235</v>
      </c>
      <c r="F10" s="49">
        <f t="shared" si="3"/>
        <v>2</v>
      </c>
      <c r="G10" s="30"/>
      <c r="H10" s="110" t="str">
        <f t="shared" si="4"/>
        <v>v.6</v>
      </c>
      <c r="I10" s="71">
        <f>DATE($A$1,3,ROWS($C$3:K10))</f>
        <v>44263</v>
      </c>
      <c r="J10" s="49">
        <f t="shared" si="5"/>
        <v>2</v>
      </c>
      <c r="K10" s="29"/>
      <c r="L10" s="110" t="str">
        <f t="shared" si="6"/>
        <v>v.10</v>
      </c>
      <c r="M10" s="71">
        <f>DATE($A$1,4,ROWS($C$3:O10))</f>
        <v>44294</v>
      </c>
      <c r="N10" s="49">
        <f t="shared" si="7"/>
        <v>5</v>
      </c>
      <c r="O10" s="28" t="str">
        <f t="shared" si="0"/>
        <v/>
      </c>
      <c r="P10" s="110" t="str">
        <f t="shared" si="8"/>
        <v/>
      </c>
      <c r="Q10" s="57">
        <f>DATE($A$1,5,ROWS($C$3:S10))</f>
        <v>44324</v>
      </c>
      <c r="R10" s="49">
        <f t="shared" si="9"/>
        <v>7</v>
      </c>
      <c r="S10" s="28" t="str">
        <f t="shared" si="10"/>
        <v/>
      </c>
      <c r="T10" s="110" t="str">
        <f t="shared" si="11"/>
        <v/>
      </c>
      <c r="U10" s="71">
        <f>DATE($A$1,6,ROWS($C$3:W10))</f>
        <v>44355</v>
      </c>
      <c r="V10" s="49">
        <f t="shared" si="12"/>
        <v>3</v>
      </c>
      <c r="W10" s="28" t="str">
        <f t="shared" ref="W10:W20" si="15">IF(U10=$Y$1,"Påskdagen",IF(U10=$Y$1+1,"Annandag Påsk",IF(U10=$Y$1-2,"Långfredagen",IF(U10=$Y$1+49,"Pingstdagen",""))))</f>
        <v/>
      </c>
      <c r="X10" s="110" t="str">
        <f t="shared" si="13"/>
        <v/>
      </c>
      <c r="Y10" s="61"/>
      <c r="Z10" s="56"/>
    </row>
    <row r="11" spans="1:26" ht="16.7" customHeight="1" x14ac:dyDescent="0.25">
      <c r="A11" s="48">
        <f>DATE($A$1,1,ROWS($C$3:C11))</f>
        <v>44205</v>
      </c>
      <c r="B11" s="49">
        <f t="shared" si="2"/>
        <v>7</v>
      </c>
      <c r="C11" s="28"/>
      <c r="D11" s="116" t="str">
        <f t="shared" si="14"/>
        <v/>
      </c>
      <c r="E11" s="57">
        <f>DATE($A$1,2,ROWS($C$3:G11))</f>
        <v>44236</v>
      </c>
      <c r="F11" s="49">
        <f t="shared" si="3"/>
        <v>3</v>
      </c>
      <c r="G11" s="30"/>
      <c r="H11" s="110" t="str">
        <f t="shared" si="4"/>
        <v/>
      </c>
      <c r="I11" s="71">
        <f>DATE($A$1,3,ROWS($C$3:K11))</f>
        <v>44264</v>
      </c>
      <c r="J11" s="49">
        <f t="shared" si="5"/>
        <v>3</v>
      </c>
      <c r="K11" s="30"/>
      <c r="L11" s="110" t="str">
        <f t="shared" si="6"/>
        <v/>
      </c>
      <c r="M11" s="71">
        <f>DATE($A$1,4,ROWS($C$3:O11))</f>
        <v>44295</v>
      </c>
      <c r="N11" s="49">
        <f t="shared" si="7"/>
        <v>6</v>
      </c>
      <c r="O11" s="28" t="str">
        <f t="shared" si="0"/>
        <v/>
      </c>
      <c r="P11" s="110" t="str">
        <f t="shared" si="8"/>
        <v/>
      </c>
      <c r="Q11" s="57">
        <f>DATE($A$1,5,ROWS($C$3:S11))</f>
        <v>44325</v>
      </c>
      <c r="R11" s="49">
        <f t="shared" si="9"/>
        <v>1</v>
      </c>
      <c r="S11" s="28" t="str">
        <f t="shared" si="10"/>
        <v/>
      </c>
      <c r="T11" s="110" t="str">
        <f t="shared" si="11"/>
        <v/>
      </c>
      <c r="U11" s="71">
        <f>DATE($A$1,6,ROWS($C$3:W11))</f>
        <v>44356</v>
      </c>
      <c r="V11" s="49">
        <f t="shared" si="12"/>
        <v>4</v>
      </c>
      <c r="W11" s="28" t="str">
        <f t="shared" si="15"/>
        <v/>
      </c>
      <c r="X11" s="110" t="str">
        <f t="shared" si="13"/>
        <v/>
      </c>
      <c r="Y11" s="61"/>
      <c r="Z11" s="56"/>
    </row>
    <row r="12" spans="1:26" ht="16.7" customHeight="1" x14ac:dyDescent="0.25">
      <c r="A12" s="48">
        <f>DATE($A$1,1,ROWS($C$3:C12))</f>
        <v>44206</v>
      </c>
      <c r="B12" s="49">
        <f t="shared" si="2"/>
        <v>1</v>
      </c>
      <c r="C12" s="28"/>
      <c r="D12" s="116" t="str">
        <f t="shared" si="14"/>
        <v/>
      </c>
      <c r="E12" s="57">
        <f>DATE($A$1,2,ROWS($C$3:G12))</f>
        <v>44237</v>
      </c>
      <c r="F12" s="49">
        <f t="shared" si="3"/>
        <v>4</v>
      </c>
      <c r="G12" s="28"/>
      <c r="H12" s="110" t="str">
        <f t="shared" si="4"/>
        <v/>
      </c>
      <c r="I12" s="71">
        <f>DATE($A$1,3,ROWS($C$3:K12))</f>
        <v>44265</v>
      </c>
      <c r="J12" s="49">
        <f t="shared" si="5"/>
        <v>4</v>
      </c>
      <c r="K12" s="31"/>
      <c r="L12" s="110" t="str">
        <f t="shared" si="6"/>
        <v/>
      </c>
      <c r="M12" s="71">
        <f>DATE($A$1,4,ROWS($C$3:O12))</f>
        <v>44296</v>
      </c>
      <c r="N12" s="49">
        <f t="shared" si="7"/>
        <v>7</v>
      </c>
      <c r="O12" s="28" t="str">
        <f t="shared" si="0"/>
        <v/>
      </c>
      <c r="P12" s="110" t="str">
        <f t="shared" si="8"/>
        <v/>
      </c>
      <c r="Q12" s="57">
        <f>DATE($A$1,5,ROWS($C$3:S12))</f>
        <v>44326</v>
      </c>
      <c r="R12" s="49">
        <f t="shared" si="9"/>
        <v>2</v>
      </c>
      <c r="S12" s="28" t="str">
        <f t="shared" si="10"/>
        <v/>
      </c>
      <c r="T12" s="110" t="str">
        <f t="shared" si="11"/>
        <v>v.19</v>
      </c>
      <c r="U12" s="71">
        <f>DATE($A$1,6,ROWS($C$3:W12))</f>
        <v>44357</v>
      </c>
      <c r="V12" s="49">
        <f t="shared" si="12"/>
        <v>5</v>
      </c>
      <c r="W12" s="28" t="str">
        <f t="shared" si="15"/>
        <v/>
      </c>
      <c r="X12" s="110" t="str">
        <f t="shared" si="13"/>
        <v/>
      </c>
      <c r="Y12" s="61"/>
      <c r="Z12" s="56"/>
    </row>
    <row r="13" spans="1:26" ht="16.7" customHeight="1" x14ac:dyDescent="0.25">
      <c r="A13" s="48">
        <f>DATE($A$1,1,ROWS($C$3:C13))</f>
        <v>44207</v>
      </c>
      <c r="B13" s="49">
        <f t="shared" si="2"/>
        <v>2</v>
      </c>
      <c r="C13" s="23"/>
      <c r="D13" s="116" t="str">
        <f t="shared" si="14"/>
        <v>v.2</v>
      </c>
      <c r="E13" s="57">
        <f>DATE($A$1,2,ROWS($C$3:G13))</f>
        <v>44238</v>
      </c>
      <c r="F13" s="49">
        <f t="shared" si="3"/>
        <v>5</v>
      </c>
      <c r="G13" s="28"/>
      <c r="H13" s="110" t="str">
        <f t="shared" si="4"/>
        <v/>
      </c>
      <c r="I13" s="71">
        <f>DATE($A$1,3,ROWS($C$3:K13))</f>
        <v>44266</v>
      </c>
      <c r="J13" s="49">
        <f t="shared" si="5"/>
        <v>5</v>
      </c>
      <c r="K13" s="31"/>
      <c r="L13" s="110" t="str">
        <f t="shared" si="6"/>
        <v/>
      </c>
      <c r="M13" s="71">
        <f>DATE($A$1,4,ROWS($C$3:O13))</f>
        <v>44297</v>
      </c>
      <c r="N13" s="49">
        <f t="shared" si="7"/>
        <v>1</v>
      </c>
      <c r="O13" s="28" t="str">
        <f t="shared" si="0"/>
        <v/>
      </c>
      <c r="P13" s="110" t="str">
        <f t="shared" si="8"/>
        <v/>
      </c>
      <c r="Q13" s="57">
        <f>DATE($A$1,5,ROWS($C$3:S13))</f>
        <v>44327</v>
      </c>
      <c r="R13" s="49">
        <f t="shared" si="9"/>
        <v>3</v>
      </c>
      <c r="S13" s="28" t="str">
        <f t="shared" si="10"/>
        <v/>
      </c>
      <c r="T13" s="110" t="str">
        <f t="shared" si="11"/>
        <v/>
      </c>
      <c r="U13" s="71">
        <f>DATE($A$1,6,ROWS($C$3:W13))</f>
        <v>44358</v>
      </c>
      <c r="V13" s="49">
        <f t="shared" si="12"/>
        <v>6</v>
      </c>
      <c r="W13" s="28" t="str">
        <f t="shared" si="15"/>
        <v/>
      </c>
      <c r="X13" s="110" t="str">
        <f t="shared" si="13"/>
        <v/>
      </c>
      <c r="Y13" s="61"/>
      <c r="Z13" s="56"/>
    </row>
    <row r="14" spans="1:26" ht="16.7" customHeight="1" x14ac:dyDescent="0.25">
      <c r="A14" s="48">
        <f>DATE($A$1,1,ROWS($C$3:C14))</f>
        <v>44208</v>
      </c>
      <c r="B14" s="50">
        <f t="shared" si="2"/>
        <v>3</v>
      </c>
      <c r="C14" s="23"/>
      <c r="D14" s="116" t="str">
        <f t="shared" si="14"/>
        <v/>
      </c>
      <c r="E14" s="57">
        <f>DATE($A$1,2,ROWS($C$3:G14))</f>
        <v>44239</v>
      </c>
      <c r="F14" s="49">
        <f t="shared" si="3"/>
        <v>6</v>
      </c>
      <c r="G14" s="28"/>
      <c r="H14" s="110" t="str">
        <f t="shared" si="4"/>
        <v/>
      </c>
      <c r="I14" s="71">
        <f>DATE($A$1,3,ROWS($C$3:K14))</f>
        <v>44267</v>
      </c>
      <c r="J14" s="49">
        <f t="shared" si="5"/>
        <v>6</v>
      </c>
      <c r="K14" s="23"/>
      <c r="L14" s="110" t="str">
        <f t="shared" si="6"/>
        <v/>
      </c>
      <c r="M14" s="71">
        <f>DATE($A$1,4,ROWS($C$3:O14))</f>
        <v>44298</v>
      </c>
      <c r="N14" s="49">
        <f t="shared" si="7"/>
        <v>2</v>
      </c>
      <c r="O14" s="28" t="str">
        <f t="shared" si="0"/>
        <v/>
      </c>
      <c r="P14" s="110" t="str">
        <f t="shared" si="8"/>
        <v>v.15</v>
      </c>
      <c r="Q14" s="57">
        <f>DATE($A$1,5,ROWS($C$3:S14))</f>
        <v>44328</v>
      </c>
      <c r="R14" s="49">
        <f t="shared" si="9"/>
        <v>4</v>
      </c>
      <c r="S14" s="28" t="str">
        <f t="shared" si="10"/>
        <v/>
      </c>
      <c r="T14" s="110" t="str">
        <f t="shared" si="11"/>
        <v/>
      </c>
      <c r="U14" s="71">
        <f>DATE($A$1,6,ROWS($C$3:W14))</f>
        <v>44359</v>
      </c>
      <c r="V14" s="49">
        <f t="shared" si="12"/>
        <v>7</v>
      </c>
      <c r="W14" s="28" t="str">
        <f t="shared" si="15"/>
        <v/>
      </c>
      <c r="X14" s="110" t="str">
        <f t="shared" si="13"/>
        <v/>
      </c>
      <c r="Y14" s="61"/>
      <c r="Z14" s="56"/>
    </row>
    <row r="15" spans="1:26" ht="16.7" customHeight="1" x14ac:dyDescent="0.25">
      <c r="A15" s="48">
        <f>DATE($A$1,1,ROWS($C$3:C15))</f>
        <v>44209</v>
      </c>
      <c r="B15" s="49">
        <f t="shared" si="2"/>
        <v>4</v>
      </c>
      <c r="C15" s="28"/>
      <c r="D15" s="116" t="str">
        <f t="shared" si="14"/>
        <v/>
      </c>
      <c r="E15" s="57">
        <f>DATE($A$1,2,ROWS($C$3:G15))</f>
        <v>44240</v>
      </c>
      <c r="F15" s="49">
        <f t="shared" si="3"/>
        <v>7</v>
      </c>
      <c r="G15" s="30"/>
      <c r="H15" s="110" t="str">
        <f t="shared" si="4"/>
        <v/>
      </c>
      <c r="I15" s="71">
        <f>DATE($A$1,3,ROWS($C$3:K15))</f>
        <v>44268</v>
      </c>
      <c r="J15" s="49">
        <f t="shared" si="5"/>
        <v>7</v>
      </c>
      <c r="K15" s="28"/>
      <c r="L15" s="110" t="str">
        <f t="shared" si="6"/>
        <v/>
      </c>
      <c r="M15" s="71">
        <f>DATE($A$1,4,ROWS($C$3:O15))</f>
        <v>44299</v>
      </c>
      <c r="N15" s="49">
        <f t="shared" si="7"/>
        <v>3</v>
      </c>
      <c r="O15" s="28" t="str">
        <f t="shared" si="0"/>
        <v/>
      </c>
      <c r="P15" s="110" t="str">
        <f t="shared" si="8"/>
        <v/>
      </c>
      <c r="Q15" s="57">
        <f>DATE($A$1,5,ROWS($C$3:S15))</f>
        <v>44329</v>
      </c>
      <c r="R15" s="49">
        <f t="shared" si="9"/>
        <v>5</v>
      </c>
      <c r="S15" s="28" t="str">
        <f t="shared" si="10"/>
        <v>Kristi him dag</v>
      </c>
      <c r="T15" s="110" t="str">
        <f t="shared" si="11"/>
        <v/>
      </c>
      <c r="U15" s="71">
        <f>DATE($A$1,6,ROWS($C$3:W15))</f>
        <v>44360</v>
      </c>
      <c r="V15" s="49">
        <f t="shared" si="12"/>
        <v>1</v>
      </c>
      <c r="W15" s="28" t="str">
        <f t="shared" si="15"/>
        <v/>
      </c>
      <c r="X15" s="110" t="str">
        <f t="shared" si="13"/>
        <v/>
      </c>
      <c r="Y15" s="61"/>
    </row>
    <row r="16" spans="1:26" ht="16.7" customHeight="1" x14ac:dyDescent="0.25">
      <c r="A16" s="48">
        <f>DATE($A$1,1,ROWS($C$3:C16))</f>
        <v>44210</v>
      </c>
      <c r="B16" s="49">
        <f t="shared" si="2"/>
        <v>5</v>
      </c>
      <c r="C16" s="28"/>
      <c r="D16" s="116" t="str">
        <f t="shared" si="14"/>
        <v/>
      </c>
      <c r="E16" s="57">
        <f>DATE($A$1,2,ROWS($C$3:G16))</f>
        <v>44241</v>
      </c>
      <c r="F16" s="49">
        <f t="shared" si="3"/>
        <v>1</v>
      </c>
      <c r="G16" s="28" t="s">
        <v>33</v>
      </c>
      <c r="H16" s="110" t="str">
        <f t="shared" si="4"/>
        <v/>
      </c>
      <c r="I16" s="71">
        <f>DATE($A$1,3,ROWS($C$3:K16))</f>
        <v>44269</v>
      </c>
      <c r="J16" s="49">
        <f t="shared" si="5"/>
        <v>1</v>
      </c>
      <c r="K16" s="28"/>
      <c r="L16" s="110" t="str">
        <f t="shared" si="6"/>
        <v/>
      </c>
      <c r="M16" s="71">
        <f>DATE($A$1,4,ROWS($C$3:O16))</f>
        <v>44300</v>
      </c>
      <c r="N16" s="49">
        <f t="shared" si="7"/>
        <v>4</v>
      </c>
      <c r="O16" s="28" t="str">
        <f t="shared" si="0"/>
        <v/>
      </c>
      <c r="P16" s="110" t="str">
        <f t="shared" si="8"/>
        <v/>
      </c>
      <c r="Q16" s="57">
        <f>DATE($A$1,5,ROWS($C$3:S16))</f>
        <v>44330</v>
      </c>
      <c r="R16" s="49">
        <f t="shared" si="9"/>
        <v>6</v>
      </c>
      <c r="S16" s="28" t="str">
        <f t="shared" si="10"/>
        <v/>
      </c>
      <c r="T16" s="110" t="str">
        <f t="shared" si="11"/>
        <v/>
      </c>
      <c r="U16" s="71">
        <f>DATE($A$1,6,ROWS($C$3:W16))</f>
        <v>44361</v>
      </c>
      <c r="V16" s="49">
        <f t="shared" si="12"/>
        <v>2</v>
      </c>
      <c r="W16" s="28" t="str">
        <f t="shared" si="15"/>
        <v/>
      </c>
      <c r="X16" s="110" t="str">
        <f t="shared" si="13"/>
        <v>v.24</v>
      </c>
      <c r="Y16" s="61"/>
    </row>
    <row r="17" spans="1:26" ht="16.7" customHeight="1" x14ac:dyDescent="0.25">
      <c r="A17" s="48">
        <f>DATE($A$1,1,ROWS($C$3:C17))</f>
        <v>44211</v>
      </c>
      <c r="B17" s="49">
        <f t="shared" si="2"/>
        <v>6</v>
      </c>
      <c r="C17" s="28"/>
      <c r="D17" s="116" t="str">
        <f t="shared" si="14"/>
        <v/>
      </c>
      <c r="E17" s="57">
        <f>DATE($A$1,2,ROWS($C$3:G17))</f>
        <v>44242</v>
      </c>
      <c r="F17" s="49">
        <f t="shared" si="3"/>
        <v>2</v>
      </c>
      <c r="G17" s="30"/>
      <c r="H17" s="110" t="str">
        <f t="shared" si="4"/>
        <v>v.7</v>
      </c>
      <c r="I17" s="71">
        <f>DATE($A$1,3,ROWS($C$3:K17))</f>
        <v>44270</v>
      </c>
      <c r="J17" s="49">
        <f t="shared" si="5"/>
        <v>2</v>
      </c>
      <c r="K17" s="23"/>
      <c r="L17" s="110" t="str">
        <f t="shared" si="6"/>
        <v>v.11</v>
      </c>
      <c r="M17" s="71">
        <f>DATE($A$1,4,ROWS($C$3:O17))</f>
        <v>44301</v>
      </c>
      <c r="N17" s="49">
        <f t="shared" si="7"/>
        <v>5</v>
      </c>
      <c r="O17" s="28" t="str">
        <f t="shared" si="0"/>
        <v/>
      </c>
      <c r="P17" s="110" t="str">
        <f t="shared" si="8"/>
        <v/>
      </c>
      <c r="Q17" s="57">
        <f>DATE($A$1,5,ROWS($C$3:S17))</f>
        <v>44331</v>
      </c>
      <c r="R17" s="49">
        <f t="shared" si="9"/>
        <v>7</v>
      </c>
      <c r="S17" s="28" t="str">
        <f t="shared" si="10"/>
        <v/>
      </c>
      <c r="T17" s="110" t="str">
        <f t="shared" si="11"/>
        <v/>
      </c>
      <c r="U17" s="71">
        <f>DATE($A$1,6,ROWS($C$3:W17))</f>
        <v>44362</v>
      </c>
      <c r="V17" s="49">
        <f t="shared" si="12"/>
        <v>3</v>
      </c>
      <c r="W17" s="28" t="str">
        <f t="shared" si="15"/>
        <v/>
      </c>
      <c r="X17" s="110" t="str">
        <f t="shared" si="13"/>
        <v/>
      </c>
      <c r="Y17" s="61"/>
    </row>
    <row r="18" spans="1:26" ht="16.7" customHeight="1" x14ac:dyDescent="0.25">
      <c r="A18" s="48">
        <f>DATE($A$1,1,ROWS($C$3:C18))</f>
        <v>44212</v>
      </c>
      <c r="B18" s="49">
        <f t="shared" si="2"/>
        <v>7</v>
      </c>
      <c r="C18" s="28"/>
      <c r="D18" s="116" t="str">
        <f t="shared" si="14"/>
        <v/>
      </c>
      <c r="E18" s="57">
        <f>DATE($A$1,2,ROWS($C$3:G18))</f>
        <v>44243</v>
      </c>
      <c r="F18" s="49">
        <f t="shared" si="3"/>
        <v>3</v>
      </c>
      <c r="G18" s="30"/>
      <c r="H18" s="110" t="str">
        <f t="shared" si="4"/>
        <v/>
      </c>
      <c r="I18" s="71">
        <f>DATE($A$1,3,ROWS($C$3:K18))</f>
        <v>44271</v>
      </c>
      <c r="J18" s="49">
        <f t="shared" si="5"/>
        <v>3</v>
      </c>
      <c r="K18" s="23"/>
      <c r="L18" s="110" t="str">
        <f t="shared" si="6"/>
        <v/>
      </c>
      <c r="M18" s="71">
        <f>DATE($A$1,4,ROWS($C$3:O18))</f>
        <v>44302</v>
      </c>
      <c r="N18" s="49">
        <f t="shared" si="7"/>
        <v>6</v>
      </c>
      <c r="O18" s="28" t="str">
        <f t="shared" si="0"/>
        <v/>
      </c>
      <c r="P18" s="110" t="str">
        <f t="shared" si="8"/>
        <v/>
      </c>
      <c r="Q18" s="57">
        <f>DATE($A$1,5,ROWS($C$3:S18))</f>
        <v>44332</v>
      </c>
      <c r="R18" s="49">
        <f t="shared" si="9"/>
        <v>1</v>
      </c>
      <c r="S18" s="28" t="str">
        <f t="shared" si="10"/>
        <v/>
      </c>
      <c r="T18" s="110" t="str">
        <f t="shared" si="11"/>
        <v/>
      </c>
      <c r="U18" s="71">
        <f>DATE($A$1,6,ROWS($C$3:W18))</f>
        <v>44363</v>
      </c>
      <c r="V18" s="49">
        <f t="shared" si="12"/>
        <v>4</v>
      </c>
      <c r="W18" s="28" t="str">
        <f t="shared" si="15"/>
        <v/>
      </c>
      <c r="X18" s="110" t="str">
        <f t="shared" si="13"/>
        <v/>
      </c>
      <c r="Y18" s="61"/>
    </row>
    <row r="19" spans="1:26" ht="16.7" customHeight="1" x14ac:dyDescent="0.25">
      <c r="A19" s="48">
        <f>DATE($A$1,1,ROWS($C$3:C19))</f>
        <v>44213</v>
      </c>
      <c r="B19" s="49">
        <f t="shared" si="2"/>
        <v>1</v>
      </c>
      <c r="C19" s="28"/>
      <c r="D19" s="116" t="str">
        <f t="shared" si="14"/>
        <v/>
      </c>
      <c r="E19" s="57">
        <f>DATE($A$1,2,ROWS($C$3:G19))</f>
        <v>44244</v>
      </c>
      <c r="F19" s="49">
        <f t="shared" si="3"/>
        <v>4</v>
      </c>
      <c r="G19" s="30"/>
      <c r="H19" s="110" t="str">
        <f t="shared" si="4"/>
        <v/>
      </c>
      <c r="I19" s="71">
        <f>DATE($A$1,3,ROWS($C$3:K19))</f>
        <v>44272</v>
      </c>
      <c r="J19" s="49">
        <f t="shared" si="5"/>
        <v>4</v>
      </c>
      <c r="K19" s="23"/>
      <c r="L19" s="110" t="str">
        <f t="shared" si="6"/>
        <v/>
      </c>
      <c r="M19" s="71">
        <f>DATE($A$1,4,ROWS($C$3:O19))</f>
        <v>44303</v>
      </c>
      <c r="N19" s="49">
        <f t="shared" si="7"/>
        <v>7</v>
      </c>
      <c r="O19" s="28" t="str">
        <f t="shared" si="0"/>
        <v/>
      </c>
      <c r="P19" s="110" t="str">
        <f t="shared" si="8"/>
        <v/>
      </c>
      <c r="Q19" s="57">
        <f>DATE($A$1,5,ROWS($C$3:S19))</f>
        <v>44333</v>
      </c>
      <c r="R19" s="49">
        <f t="shared" si="9"/>
        <v>2</v>
      </c>
      <c r="S19" s="28" t="str">
        <f t="shared" si="10"/>
        <v/>
      </c>
      <c r="T19" s="110" t="str">
        <f t="shared" si="11"/>
        <v>v.20</v>
      </c>
      <c r="U19" s="71">
        <f>DATE($A$1,6,ROWS($C$3:W19))</f>
        <v>44364</v>
      </c>
      <c r="V19" s="49">
        <f t="shared" si="12"/>
        <v>5</v>
      </c>
      <c r="W19" s="28" t="str">
        <f t="shared" si="15"/>
        <v/>
      </c>
      <c r="X19" s="110" t="str">
        <f t="shared" si="13"/>
        <v/>
      </c>
      <c r="Y19" s="61"/>
    </row>
    <row r="20" spans="1:26" ht="16.7" customHeight="1" x14ac:dyDescent="0.25">
      <c r="A20" s="48">
        <f>DATE($A$1,1,ROWS($C$3:C20))</f>
        <v>44214</v>
      </c>
      <c r="B20" s="49">
        <f t="shared" si="2"/>
        <v>2</v>
      </c>
      <c r="C20" s="28"/>
      <c r="D20" s="116" t="str">
        <f t="shared" si="14"/>
        <v>v.3</v>
      </c>
      <c r="E20" s="57">
        <f>DATE($A$1,2,ROWS($C$3:G20))</f>
        <v>44245</v>
      </c>
      <c r="F20" s="49">
        <f t="shared" si="3"/>
        <v>5</v>
      </c>
      <c r="G20" s="28"/>
      <c r="H20" s="110" t="str">
        <f t="shared" si="4"/>
        <v/>
      </c>
      <c r="I20" s="71">
        <f>DATE($A$1,3,ROWS($C$3:K20))</f>
        <v>44273</v>
      </c>
      <c r="J20" s="49">
        <f t="shared" si="5"/>
        <v>5</v>
      </c>
      <c r="K20" s="23"/>
      <c r="L20" s="110" t="str">
        <f t="shared" si="6"/>
        <v/>
      </c>
      <c r="M20" s="71">
        <f>DATE($A$1,4,ROWS($C$3:O20))</f>
        <v>44304</v>
      </c>
      <c r="N20" s="49">
        <f t="shared" si="7"/>
        <v>1</v>
      </c>
      <c r="O20" s="28" t="str">
        <f t="shared" si="0"/>
        <v/>
      </c>
      <c r="P20" s="110" t="str">
        <f t="shared" si="8"/>
        <v/>
      </c>
      <c r="Q20" s="57">
        <f>DATE($A$1,5,ROWS($C$3:S20))</f>
        <v>44334</v>
      </c>
      <c r="R20" s="49">
        <f t="shared" si="9"/>
        <v>3</v>
      </c>
      <c r="S20" s="28" t="str">
        <f t="shared" si="10"/>
        <v/>
      </c>
      <c r="T20" s="110" t="str">
        <f t="shared" si="11"/>
        <v/>
      </c>
      <c r="U20" s="71">
        <f>DATE($A$1,6,ROWS($C$3:W20))</f>
        <v>44365</v>
      </c>
      <c r="V20" s="49">
        <f t="shared" si="12"/>
        <v>6</v>
      </c>
      <c r="W20" s="28" t="str">
        <f t="shared" si="15"/>
        <v/>
      </c>
      <c r="X20" s="110" t="str">
        <f t="shared" si="13"/>
        <v/>
      </c>
      <c r="Y20" s="61"/>
    </row>
    <row r="21" spans="1:26" ht="16.7" customHeight="1" x14ac:dyDescent="0.25">
      <c r="A21" s="48">
        <f>DATE($A$1,1,ROWS($C$3:C21))</f>
        <v>44215</v>
      </c>
      <c r="B21" s="50">
        <f t="shared" si="2"/>
        <v>3</v>
      </c>
      <c r="C21" s="28"/>
      <c r="D21" s="116" t="str">
        <f t="shared" si="14"/>
        <v/>
      </c>
      <c r="E21" s="57">
        <f>DATE($A$1,2,ROWS($C$3:G21))</f>
        <v>44246</v>
      </c>
      <c r="F21" s="49">
        <f t="shared" si="3"/>
        <v>6</v>
      </c>
      <c r="G21" s="28"/>
      <c r="H21" s="110" t="str">
        <f t="shared" si="4"/>
        <v/>
      </c>
      <c r="I21" s="71">
        <f>DATE($A$1,3,ROWS($C$3:K21))</f>
        <v>44274</v>
      </c>
      <c r="J21" s="49">
        <f t="shared" si="5"/>
        <v>6</v>
      </c>
      <c r="K21" s="23"/>
      <c r="L21" s="110" t="str">
        <f t="shared" si="6"/>
        <v/>
      </c>
      <c r="M21" s="71">
        <f>DATE($A$1,4,ROWS($C$3:O21))</f>
        <v>44305</v>
      </c>
      <c r="N21" s="49">
        <f t="shared" si="7"/>
        <v>2</v>
      </c>
      <c r="O21" s="28" t="str">
        <f t="shared" si="0"/>
        <v/>
      </c>
      <c r="P21" s="110" t="str">
        <f t="shared" si="8"/>
        <v>v.16</v>
      </c>
      <c r="Q21" s="57">
        <f>DATE($A$1,5,ROWS($C$3:S21))</f>
        <v>44335</v>
      </c>
      <c r="R21" s="49">
        <f t="shared" si="9"/>
        <v>4</v>
      </c>
      <c r="S21" s="28" t="str">
        <f t="shared" si="10"/>
        <v/>
      </c>
      <c r="T21" s="110" t="str">
        <f t="shared" si="11"/>
        <v/>
      </c>
      <c r="U21" s="71">
        <f>DATE($A$1,6,ROWS($C$3:W21))</f>
        <v>44366</v>
      </c>
      <c r="V21" s="49">
        <f t="shared" si="12"/>
        <v>7</v>
      </c>
      <c r="W21" s="28" t="str">
        <f>IF(V21=6,"Midsommarafton","")</f>
        <v/>
      </c>
      <c r="X21" s="110" t="str">
        <f t="shared" si="13"/>
        <v/>
      </c>
      <c r="Y21" s="61"/>
    </row>
    <row r="22" spans="1:26" ht="16.7" customHeight="1" x14ac:dyDescent="0.25">
      <c r="A22" s="48">
        <f>DATE($A$1,1,ROWS($C$3:C22))</f>
        <v>44216</v>
      </c>
      <c r="B22" s="49">
        <f t="shared" si="2"/>
        <v>4</v>
      </c>
      <c r="C22" s="28"/>
      <c r="D22" s="116" t="str">
        <f t="shared" si="14"/>
        <v/>
      </c>
      <c r="E22" s="57">
        <f>DATE($A$1,2,ROWS($C$3:G22))</f>
        <v>44247</v>
      </c>
      <c r="F22" s="49">
        <f t="shared" si="3"/>
        <v>7</v>
      </c>
      <c r="G22" s="28"/>
      <c r="H22" s="110" t="str">
        <f t="shared" si="4"/>
        <v/>
      </c>
      <c r="I22" s="71">
        <f>DATE($A$1,3,ROWS($C$3:K22))</f>
        <v>44275</v>
      </c>
      <c r="J22" s="49">
        <f t="shared" si="5"/>
        <v>7</v>
      </c>
      <c r="K22" s="23"/>
      <c r="L22" s="110" t="str">
        <f t="shared" si="6"/>
        <v/>
      </c>
      <c r="M22" s="71">
        <f>DATE($A$1,4,ROWS($C$3:O22))</f>
        <v>44306</v>
      </c>
      <c r="N22" s="49">
        <f t="shared" si="7"/>
        <v>3</v>
      </c>
      <c r="O22" s="28" t="str">
        <f t="shared" si="0"/>
        <v/>
      </c>
      <c r="P22" s="110" t="str">
        <f t="shared" si="8"/>
        <v/>
      </c>
      <c r="Q22" s="57">
        <f>DATE($A$1,5,ROWS($C$3:S22))</f>
        <v>44336</v>
      </c>
      <c r="R22" s="49">
        <f t="shared" si="9"/>
        <v>5</v>
      </c>
      <c r="S22" s="28" t="str">
        <f t="shared" si="10"/>
        <v/>
      </c>
      <c r="T22" s="110" t="str">
        <f t="shared" si="11"/>
        <v/>
      </c>
      <c r="U22" s="71">
        <f>DATE($A$1,6,ROWS($C$3:W22))</f>
        <v>44367</v>
      </c>
      <c r="V22" s="49">
        <f t="shared" si="12"/>
        <v>1</v>
      </c>
      <c r="W22" s="28" t="str">
        <f t="shared" ref="W22:W27" si="16">IF(V22=7,"Midsommardagen",IF(V22=6,"Midsommarafton",""))</f>
        <v/>
      </c>
      <c r="X22" s="110" t="str">
        <f t="shared" si="13"/>
        <v/>
      </c>
      <c r="Y22" s="61"/>
      <c r="Z22" s="101"/>
    </row>
    <row r="23" spans="1:26" ht="16.7" customHeight="1" x14ac:dyDescent="0.25">
      <c r="A23" s="48">
        <f>DATE($A$1,1,ROWS($C$3:C23))</f>
        <v>44217</v>
      </c>
      <c r="B23" s="49">
        <f t="shared" si="2"/>
        <v>5</v>
      </c>
      <c r="C23" s="28"/>
      <c r="D23" s="116" t="str">
        <f t="shared" si="14"/>
        <v/>
      </c>
      <c r="E23" s="57">
        <f>DATE($A$1,2,ROWS($C$3:G23))</f>
        <v>44248</v>
      </c>
      <c r="F23" s="49">
        <f t="shared" si="3"/>
        <v>1</v>
      </c>
      <c r="G23" s="28"/>
      <c r="H23" s="110" t="str">
        <f t="shared" si="4"/>
        <v/>
      </c>
      <c r="I23" s="71">
        <f>DATE($A$1,3,ROWS($C$3:K23))</f>
        <v>44276</v>
      </c>
      <c r="J23" s="49">
        <f t="shared" si="5"/>
        <v>1</v>
      </c>
      <c r="K23" s="23"/>
      <c r="L23" s="110" t="str">
        <f t="shared" si="6"/>
        <v/>
      </c>
      <c r="M23" s="71">
        <f>DATE($A$1,4,ROWS($C$3:O23))</f>
        <v>44307</v>
      </c>
      <c r="N23" s="49">
        <f t="shared" si="7"/>
        <v>4</v>
      </c>
      <c r="O23" s="28" t="str">
        <f t="shared" si="0"/>
        <v/>
      </c>
      <c r="P23" s="110" t="str">
        <f t="shared" si="8"/>
        <v/>
      </c>
      <c r="Q23" s="57">
        <f>DATE($A$1,5,ROWS($C$3:S23))</f>
        <v>44337</v>
      </c>
      <c r="R23" s="49">
        <f t="shared" si="9"/>
        <v>6</v>
      </c>
      <c r="S23" s="28" t="str">
        <f t="shared" si="10"/>
        <v/>
      </c>
      <c r="T23" s="110" t="str">
        <f t="shared" si="11"/>
        <v/>
      </c>
      <c r="U23" s="71">
        <f>DATE($A$1,6,ROWS($C$3:W23))</f>
        <v>44368</v>
      </c>
      <c r="V23" s="49">
        <f t="shared" si="12"/>
        <v>2</v>
      </c>
      <c r="W23" s="28" t="str">
        <f t="shared" si="16"/>
        <v/>
      </c>
      <c r="X23" s="110" t="str">
        <f t="shared" si="13"/>
        <v>v.25</v>
      </c>
      <c r="Y23" s="61"/>
    </row>
    <row r="24" spans="1:26" ht="16.7" customHeight="1" x14ac:dyDescent="0.25">
      <c r="A24" s="48">
        <f>DATE($A$1,1,ROWS($C$3:C24))</f>
        <v>44218</v>
      </c>
      <c r="B24" s="49">
        <f t="shared" si="2"/>
        <v>6</v>
      </c>
      <c r="C24" s="28"/>
      <c r="D24" s="116" t="str">
        <f t="shared" si="14"/>
        <v/>
      </c>
      <c r="E24" s="57">
        <f>DATE($A$1,2,ROWS($C$3:G24))</f>
        <v>44249</v>
      </c>
      <c r="F24" s="49">
        <f t="shared" si="3"/>
        <v>2</v>
      </c>
      <c r="G24" s="30"/>
      <c r="H24" s="110" t="str">
        <f t="shared" si="4"/>
        <v>v.8</v>
      </c>
      <c r="I24" s="71">
        <f>DATE($A$1,3,ROWS($C$3:K24))</f>
        <v>44277</v>
      </c>
      <c r="J24" s="49">
        <f t="shared" si="5"/>
        <v>2</v>
      </c>
      <c r="K24" s="23" t="str">
        <f t="shared" ref="K24:K33" si="17">IF(I24=$Y$1,"Påskdagen",IF(I24=$Y$1+1,"Annandag Påsk",IF(I24=$Y$1-2,"Långfredagen",IF(I24=$Y$1+49,"Pingstdagen",""))))</f>
        <v/>
      </c>
      <c r="L24" s="110" t="str">
        <f t="shared" si="6"/>
        <v>v.12</v>
      </c>
      <c r="M24" s="71">
        <f>DATE($A$1,4,ROWS($C$3:O24))</f>
        <v>44308</v>
      </c>
      <c r="N24" s="49">
        <f t="shared" si="7"/>
        <v>5</v>
      </c>
      <c r="O24" s="28" t="str">
        <f t="shared" si="0"/>
        <v/>
      </c>
      <c r="P24" s="110" t="str">
        <f t="shared" si="8"/>
        <v/>
      </c>
      <c r="Q24" s="57">
        <f>DATE($A$1,5,ROWS($C$3:S24))</f>
        <v>44338</v>
      </c>
      <c r="R24" s="49">
        <f t="shared" si="9"/>
        <v>7</v>
      </c>
      <c r="S24" s="28" t="str">
        <f t="shared" si="10"/>
        <v/>
      </c>
      <c r="T24" s="110" t="str">
        <f t="shared" si="11"/>
        <v/>
      </c>
      <c r="U24" s="71">
        <f>DATE($A$1,6,ROWS($C$3:W24))</f>
        <v>44369</v>
      </c>
      <c r="V24" s="49">
        <f t="shared" si="12"/>
        <v>3</v>
      </c>
      <c r="W24" s="28" t="str">
        <f t="shared" si="16"/>
        <v/>
      </c>
      <c r="X24" s="110" t="str">
        <f t="shared" si="13"/>
        <v/>
      </c>
      <c r="Y24" s="61"/>
    </row>
    <row r="25" spans="1:26" ht="16.7" customHeight="1" x14ac:dyDescent="0.25">
      <c r="A25" s="48">
        <f>DATE($A$1,1,ROWS($C$3:C25))</f>
        <v>44219</v>
      </c>
      <c r="B25" s="49">
        <f t="shared" si="2"/>
        <v>7</v>
      </c>
      <c r="C25" s="28"/>
      <c r="D25" s="116" t="str">
        <f t="shared" si="14"/>
        <v/>
      </c>
      <c r="E25" s="57">
        <f>DATE($A$1,2,ROWS($C$3:G25))</f>
        <v>44250</v>
      </c>
      <c r="F25" s="49">
        <f t="shared" si="3"/>
        <v>3</v>
      </c>
      <c r="G25" s="30"/>
      <c r="H25" s="110" t="str">
        <f t="shared" si="4"/>
        <v/>
      </c>
      <c r="I25" s="71">
        <f>DATE($A$1,3,ROWS($C$3:K25))</f>
        <v>44278</v>
      </c>
      <c r="J25" s="49">
        <f t="shared" si="5"/>
        <v>3</v>
      </c>
      <c r="K25" s="23" t="str">
        <f t="shared" si="17"/>
        <v/>
      </c>
      <c r="L25" s="110" t="str">
        <f t="shared" si="6"/>
        <v/>
      </c>
      <c r="M25" s="71">
        <f>DATE($A$1,4,ROWS($C$3:O25))</f>
        <v>44309</v>
      </c>
      <c r="N25" s="49">
        <f t="shared" si="7"/>
        <v>6</v>
      </c>
      <c r="O25" s="28" t="str">
        <f t="shared" si="0"/>
        <v/>
      </c>
      <c r="P25" s="110" t="str">
        <f t="shared" si="8"/>
        <v/>
      </c>
      <c r="Q25" s="57">
        <f>DATE($A$1,5,ROWS($C$3:S25))</f>
        <v>44339</v>
      </c>
      <c r="R25" s="49">
        <f t="shared" si="9"/>
        <v>1</v>
      </c>
      <c r="S25" s="28" t="str">
        <f t="shared" si="10"/>
        <v>Pingstdagen</v>
      </c>
      <c r="T25" s="110" t="str">
        <f t="shared" si="11"/>
        <v/>
      </c>
      <c r="U25" s="71">
        <f>DATE($A$1,6,ROWS($C$3:W25))</f>
        <v>44370</v>
      </c>
      <c r="V25" s="49">
        <f t="shared" si="12"/>
        <v>4</v>
      </c>
      <c r="W25" s="28" t="str">
        <f t="shared" si="16"/>
        <v/>
      </c>
      <c r="X25" s="110" t="str">
        <f t="shared" si="13"/>
        <v/>
      </c>
      <c r="Y25" s="61"/>
    </row>
    <row r="26" spans="1:26" ht="16.7" customHeight="1" x14ac:dyDescent="0.25">
      <c r="A26" s="48">
        <f>DATE($A$1,1,ROWS($C$3:C26))</f>
        <v>44220</v>
      </c>
      <c r="B26" s="49">
        <f t="shared" si="2"/>
        <v>1</v>
      </c>
      <c r="C26" s="28"/>
      <c r="D26" s="116" t="str">
        <f t="shared" si="14"/>
        <v/>
      </c>
      <c r="E26" s="57">
        <f>DATE($A$1,2,ROWS($C$3:G26))</f>
        <v>44251</v>
      </c>
      <c r="F26" s="49">
        <f t="shared" si="3"/>
        <v>4</v>
      </c>
      <c r="G26" s="28"/>
      <c r="H26" s="110" t="str">
        <f t="shared" si="4"/>
        <v/>
      </c>
      <c r="I26" s="71">
        <f>DATE($A$1,3,ROWS($C$3:K26))</f>
        <v>44279</v>
      </c>
      <c r="J26" s="49">
        <f t="shared" si="5"/>
        <v>4</v>
      </c>
      <c r="K26" s="23" t="str">
        <f t="shared" si="17"/>
        <v/>
      </c>
      <c r="L26" s="110" t="str">
        <f t="shared" si="6"/>
        <v/>
      </c>
      <c r="M26" s="71">
        <f>DATE($A$1,4,ROWS($C$3:O26))</f>
        <v>44310</v>
      </c>
      <c r="N26" s="49">
        <f t="shared" si="7"/>
        <v>7</v>
      </c>
      <c r="O26" s="28" t="str">
        <f t="shared" si="0"/>
        <v/>
      </c>
      <c r="P26" s="110" t="str">
        <f t="shared" si="8"/>
        <v/>
      </c>
      <c r="Q26" s="57">
        <f>DATE($A$1,5,ROWS($C$3:S26))</f>
        <v>44340</v>
      </c>
      <c r="R26" s="49">
        <f t="shared" si="9"/>
        <v>2</v>
      </c>
      <c r="S26" s="28" t="str">
        <f t="shared" si="10"/>
        <v/>
      </c>
      <c r="T26" s="110" t="str">
        <f t="shared" si="11"/>
        <v>v.21</v>
      </c>
      <c r="U26" s="71">
        <f>DATE($A$1,6,ROWS($C$3:W26))</f>
        <v>44371</v>
      </c>
      <c r="V26" s="49">
        <f t="shared" si="12"/>
        <v>5</v>
      </c>
      <c r="W26" s="28" t="str">
        <f t="shared" si="16"/>
        <v/>
      </c>
      <c r="X26" s="110" t="str">
        <f t="shared" si="13"/>
        <v/>
      </c>
      <c r="Y26" s="63"/>
    </row>
    <row r="27" spans="1:26" ht="16.7" customHeight="1" x14ac:dyDescent="0.25">
      <c r="A27" s="48">
        <f>DATE($A$1,1,ROWS($C$3:C27))</f>
        <v>44221</v>
      </c>
      <c r="B27" s="49">
        <f t="shared" si="2"/>
        <v>2</v>
      </c>
      <c r="C27" s="28"/>
      <c r="D27" s="116" t="str">
        <f t="shared" si="14"/>
        <v>v.4</v>
      </c>
      <c r="E27" s="57">
        <f>DATE($A$1,2,ROWS($C$3:G27))</f>
        <v>44252</v>
      </c>
      <c r="F27" s="49">
        <f t="shared" si="3"/>
        <v>5</v>
      </c>
      <c r="G27" s="30"/>
      <c r="H27" s="110" t="str">
        <f t="shared" si="4"/>
        <v/>
      </c>
      <c r="I27" s="71">
        <f>DATE($A$1,3,ROWS($C$3:K27))</f>
        <v>44280</v>
      </c>
      <c r="J27" s="49">
        <f t="shared" si="5"/>
        <v>5</v>
      </c>
      <c r="K27" s="23" t="str">
        <f t="shared" si="17"/>
        <v/>
      </c>
      <c r="L27" s="110" t="str">
        <f t="shared" si="6"/>
        <v/>
      </c>
      <c r="M27" s="71">
        <f>DATE($A$1,4,ROWS($C$3:O27))</f>
        <v>44311</v>
      </c>
      <c r="N27" s="49">
        <f t="shared" si="7"/>
        <v>1</v>
      </c>
      <c r="O27" s="28" t="str">
        <f t="shared" si="0"/>
        <v/>
      </c>
      <c r="P27" s="110" t="str">
        <f t="shared" si="8"/>
        <v/>
      </c>
      <c r="Q27" s="57">
        <f>DATE($A$1,5,ROWS($C$3:S27))</f>
        <v>44341</v>
      </c>
      <c r="R27" s="49">
        <f t="shared" si="9"/>
        <v>3</v>
      </c>
      <c r="S27" s="28" t="str">
        <f t="shared" si="10"/>
        <v/>
      </c>
      <c r="T27" s="110" t="str">
        <f t="shared" si="11"/>
        <v/>
      </c>
      <c r="U27" s="71">
        <f>DATE($A$1,6,ROWS($C$3:W27))</f>
        <v>44372</v>
      </c>
      <c r="V27" s="49">
        <f t="shared" si="12"/>
        <v>6</v>
      </c>
      <c r="W27" s="28" t="str">
        <f t="shared" si="16"/>
        <v>Midsommarafton</v>
      </c>
      <c r="X27" s="110" t="str">
        <f t="shared" si="13"/>
        <v/>
      </c>
      <c r="Y27" s="61"/>
    </row>
    <row r="28" spans="1:26" ht="16.7" customHeight="1" x14ac:dyDescent="0.25">
      <c r="A28" s="48">
        <f>DATE($A$1,1,ROWS($C$3:C28))</f>
        <v>44222</v>
      </c>
      <c r="B28" s="50">
        <f t="shared" si="2"/>
        <v>3</v>
      </c>
      <c r="C28" s="28"/>
      <c r="D28" s="116" t="str">
        <f t="shared" si="14"/>
        <v/>
      </c>
      <c r="E28" s="57">
        <f>DATE($A$1,2,ROWS($C$3:G28))</f>
        <v>44253</v>
      </c>
      <c r="F28" s="49">
        <f t="shared" si="3"/>
        <v>6</v>
      </c>
      <c r="G28" s="28"/>
      <c r="H28" s="110" t="str">
        <f t="shared" si="4"/>
        <v/>
      </c>
      <c r="I28" s="71">
        <f>DATE($A$1,3,ROWS($C$3:K28))</f>
        <v>44281</v>
      </c>
      <c r="J28" s="49">
        <f t="shared" si="5"/>
        <v>6</v>
      </c>
      <c r="K28" s="23" t="str">
        <f t="shared" si="17"/>
        <v/>
      </c>
      <c r="L28" s="110" t="str">
        <f t="shared" si="6"/>
        <v/>
      </c>
      <c r="M28" s="71">
        <f>DATE($A$1,4,ROWS($C$3:O28))</f>
        <v>44312</v>
      </c>
      <c r="N28" s="49">
        <f t="shared" si="7"/>
        <v>2</v>
      </c>
      <c r="O28" s="28" t="str">
        <f t="shared" si="0"/>
        <v/>
      </c>
      <c r="P28" s="110" t="str">
        <f t="shared" si="8"/>
        <v>v.17</v>
      </c>
      <c r="Q28" s="57">
        <f>DATE($A$1,5,ROWS($C$3:S28))</f>
        <v>44342</v>
      </c>
      <c r="R28" s="49">
        <f t="shared" si="9"/>
        <v>4</v>
      </c>
      <c r="S28" s="28" t="str">
        <f t="shared" si="10"/>
        <v/>
      </c>
      <c r="T28" s="110" t="str">
        <f t="shared" si="11"/>
        <v/>
      </c>
      <c r="U28" s="71">
        <f>DATE($A$1,6,ROWS($C$3:W28))</f>
        <v>44373</v>
      </c>
      <c r="V28" s="49">
        <f t="shared" si="12"/>
        <v>7</v>
      </c>
      <c r="W28" s="28" t="str">
        <f t="shared" ref="W28" si="18">IF(V28=7,"Midsommardagen","")</f>
        <v>Midsommardagen</v>
      </c>
      <c r="X28" s="110" t="str">
        <f t="shared" si="13"/>
        <v/>
      </c>
      <c r="Y28" s="61"/>
    </row>
    <row r="29" spans="1:26" ht="16.7" customHeight="1" x14ac:dyDescent="0.25">
      <c r="A29" s="48">
        <f>DATE($A$1,1,ROWS($C$3:C29))</f>
        <v>44223</v>
      </c>
      <c r="B29" s="50">
        <f t="shared" si="2"/>
        <v>4</v>
      </c>
      <c r="C29" s="30"/>
      <c r="D29" s="116" t="str">
        <f t="shared" si="14"/>
        <v/>
      </c>
      <c r="E29" s="57">
        <f>DATE($A$1,2,ROWS($C$3:G29))</f>
        <v>44254</v>
      </c>
      <c r="F29" s="49">
        <f t="shared" si="3"/>
        <v>7</v>
      </c>
      <c r="G29" s="28"/>
      <c r="H29" s="110" t="str">
        <f t="shared" si="4"/>
        <v/>
      </c>
      <c r="I29" s="71">
        <f>DATE($A$1,3,ROWS($C$3:K29))</f>
        <v>44282</v>
      </c>
      <c r="J29" s="49">
        <f t="shared" si="5"/>
        <v>7</v>
      </c>
      <c r="K29" s="23" t="str">
        <f t="shared" si="17"/>
        <v/>
      </c>
      <c r="L29" s="110" t="str">
        <f t="shared" si="6"/>
        <v/>
      </c>
      <c r="M29" s="71">
        <f>DATE($A$1,4,ROWS($C$3:O29))</f>
        <v>44313</v>
      </c>
      <c r="N29" s="49">
        <f t="shared" si="7"/>
        <v>3</v>
      </c>
      <c r="O29" s="28" t="str">
        <f t="shared" si="0"/>
        <v/>
      </c>
      <c r="P29" s="110" t="str">
        <f t="shared" si="8"/>
        <v/>
      </c>
      <c r="Q29" s="57">
        <f>DATE($A$1,5,ROWS($C$3:S29))</f>
        <v>44343</v>
      </c>
      <c r="R29" s="49">
        <f t="shared" si="9"/>
        <v>5</v>
      </c>
      <c r="S29" s="28" t="str">
        <f t="shared" si="10"/>
        <v/>
      </c>
      <c r="T29" s="110" t="str">
        <f t="shared" si="11"/>
        <v/>
      </c>
      <c r="U29" s="71">
        <f>DATE($A$1,6,ROWS($C$3:W29))</f>
        <v>44374</v>
      </c>
      <c r="V29" s="49">
        <f t="shared" si="12"/>
        <v>1</v>
      </c>
      <c r="W29" s="28"/>
      <c r="X29" s="110" t="str">
        <f t="shared" si="13"/>
        <v/>
      </c>
      <c r="Y29" s="61"/>
    </row>
    <row r="30" spans="1:26" ht="16.7" customHeight="1" x14ac:dyDescent="0.25">
      <c r="A30" s="48">
        <f>DATE($A$1,1,ROWS($C$3:C30))</f>
        <v>44224</v>
      </c>
      <c r="B30" s="50">
        <f t="shared" si="2"/>
        <v>5</v>
      </c>
      <c r="C30" s="28"/>
      <c r="D30" s="116" t="str">
        <f t="shared" si="14"/>
        <v/>
      </c>
      <c r="E30" s="57">
        <f>DATE($A$1,2,ROWS($C$3:G30))</f>
        <v>44255</v>
      </c>
      <c r="F30" s="59">
        <f t="shared" si="3"/>
        <v>1</v>
      </c>
      <c r="G30" s="55"/>
      <c r="H30" s="110" t="str">
        <f t="shared" si="4"/>
        <v/>
      </c>
      <c r="I30" s="71">
        <f>DATE($A$1,3,ROWS($C$3:K30))</f>
        <v>44283</v>
      </c>
      <c r="J30" s="49">
        <f t="shared" si="5"/>
        <v>1</v>
      </c>
      <c r="K30" s="23" t="str">
        <f t="shared" si="17"/>
        <v/>
      </c>
      <c r="L30" s="110" t="str">
        <f t="shared" si="6"/>
        <v/>
      </c>
      <c r="M30" s="71">
        <f>DATE($A$1,4,ROWS($C$3:O30))</f>
        <v>44314</v>
      </c>
      <c r="N30" s="49">
        <f t="shared" si="7"/>
        <v>4</v>
      </c>
      <c r="O30" s="28" t="str">
        <f t="shared" si="0"/>
        <v/>
      </c>
      <c r="P30" s="110" t="str">
        <f t="shared" si="8"/>
        <v/>
      </c>
      <c r="Q30" s="57">
        <f>DATE($A$1,5,ROWS($C$3:S30))</f>
        <v>44344</v>
      </c>
      <c r="R30" s="49">
        <f t="shared" si="9"/>
        <v>6</v>
      </c>
      <c r="S30" s="28" t="str">
        <f t="shared" si="10"/>
        <v/>
      </c>
      <c r="T30" s="110" t="str">
        <f t="shared" si="11"/>
        <v/>
      </c>
      <c r="U30" s="71">
        <f>DATE($A$1,6,ROWS($C$3:W30))</f>
        <v>44375</v>
      </c>
      <c r="V30" s="49">
        <f t="shared" si="12"/>
        <v>2</v>
      </c>
      <c r="W30" s="28"/>
      <c r="X30" s="110" t="str">
        <f t="shared" si="13"/>
        <v>v.26</v>
      </c>
      <c r="Y30" s="61"/>
    </row>
    <row r="31" spans="1:26" ht="16.7" customHeight="1" x14ac:dyDescent="0.25">
      <c r="A31" s="48">
        <f>DATE($A$1,1,ROWS($C$3:C31))</f>
        <v>44225</v>
      </c>
      <c r="B31" s="50">
        <f t="shared" si="2"/>
        <v>6</v>
      </c>
      <c r="C31" s="28"/>
      <c r="D31" s="116" t="str">
        <f t="shared" si="14"/>
        <v/>
      </c>
      <c r="E31" s="69" t="str">
        <f>IFERROR(TEXT(G33,"ÅÅÅÅ-MM-DD")+0,"")</f>
        <v/>
      </c>
      <c r="F31" s="67" t="str">
        <f>IFERROR(WEEKDAY(E31,1),"")</f>
        <v/>
      </c>
      <c r="G31" s="55"/>
      <c r="H31" s="68"/>
      <c r="I31" s="70">
        <f>DATE($A$1,3,ROWS($C$3:K31))</f>
        <v>44284</v>
      </c>
      <c r="J31" s="49">
        <f t="shared" si="5"/>
        <v>2</v>
      </c>
      <c r="K31" s="23" t="str">
        <f t="shared" si="17"/>
        <v/>
      </c>
      <c r="L31" s="110" t="str">
        <f t="shared" si="6"/>
        <v>v.13</v>
      </c>
      <c r="M31" s="71">
        <f>DATE($A$1,4,ROWS($C$3:O31))</f>
        <v>44315</v>
      </c>
      <c r="N31" s="49">
        <f t="shared" si="7"/>
        <v>5</v>
      </c>
      <c r="O31" s="28" t="str">
        <f t="shared" si="0"/>
        <v/>
      </c>
      <c r="P31" s="110" t="str">
        <f t="shared" si="8"/>
        <v/>
      </c>
      <c r="Q31" s="57">
        <f>DATE($A$1,5,ROWS($C$3:S31))</f>
        <v>44345</v>
      </c>
      <c r="R31" s="49">
        <f t="shared" si="9"/>
        <v>7</v>
      </c>
      <c r="S31" s="28" t="str">
        <f t="shared" si="10"/>
        <v/>
      </c>
      <c r="T31" s="110" t="str">
        <f t="shared" si="11"/>
        <v/>
      </c>
      <c r="U31" s="71">
        <f>DATE($A$1,6,ROWS($C$3:W31))</f>
        <v>44376</v>
      </c>
      <c r="V31" s="49">
        <f t="shared" si="12"/>
        <v>3</v>
      </c>
      <c r="W31" s="28"/>
      <c r="X31" s="110" t="str">
        <f t="shared" si="13"/>
        <v/>
      </c>
      <c r="Y31" s="61"/>
    </row>
    <row r="32" spans="1:26" ht="16.7" customHeight="1" x14ac:dyDescent="0.25">
      <c r="A32" s="48">
        <f>DATE($A$1,1,ROWS($C$3:C32))</f>
        <v>44226</v>
      </c>
      <c r="B32" s="50">
        <f t="shared" si="2"/>
        <v>7</v>
      </c>
      <c r="C32" s="28"/>
      <c r="D32" s="116" t="str">
        <f t="shared" si="14"/>
        <v/>
      </c>
      <c r="E32" s="26"/>
      <c r="F32" s="54"/>
      <c r="G32" s="54"/>
      <c r="H32" s="54"/>
      <c r="I32" s="71">
        <f>DATE($A$1,3,ROWS($C$3:K32))</f>
        <v>44285</v>
      </c>
      <c r="J32" s="49">
        <f t="shared" si="5"/>
        <v>3</v>
      </c>
      <c r="K32" s="23" t="str">
        <f t="shared" si="17"/>
        <v/>
      </c>
      <c r="L32" s="110" t="str">
        <f t="shared" si="6"/>
        <v/>
      </c>
      <c r="M32" s="99">
        <f>DATE($A$1,4,ROWS($C$3:O32))</f>
        <v>44316</v>
      </c>
      <c r="N32" s="59">
        <f t="shared" si="7"/>
        <v>6</v>
      </c>
      <c r="O32" s="60" t="str">
        <f t="shared" si="0"/>
        <v/>
      </c>
      <c r="P32" s="112" t="str">
        <f t="shared" si="8"/>
        <v/>
      </c>
      <c r="Q32" s="57">
        <f>DATE($A$1,5,ROWS($C$3:S32))</f>
        <v>44346</v>
      </c>
      <c r="R32" s="49">
        <f t="shared" si="9"/>
        <v>1</v>
      </c>
      <c r="S32" s="28" t="str">
        <f t="shared" si="10"/>
        <v/>
      </c>
      <c r="T32" s="110" t="str">
        <f t="shared" si="11"/>
        <v/>
      </c>
      <c r="U32" s="99">
        <f>DATE($A$1,6,ROWS($C$3:W32))</f>
        <v>44377</v>
      </c>
      <c r="V32" s="59">
        <f t="shared" si="12"/>
        <v>4</v>
      </c>
      <c r="W32" s="60"/>
      <c r="X32" s="112" t="str">
        <f t="shared" si="13"/>
        <v/>
      </c>
      <c r="Y32" s="61"/>
    </row>
    <row r="33" spans="1:25" ht="16.7" customHeight="1" x14ac:dyDescent="0.25">
      <c r="A33" s="58">
        <f>DATE($A$1,1,ROWS($C$3:C33))</f>
        <v>44227</v>
      </c>
      <c r="B33" s="59">
        <f t="shared" si="2"/>
        <v>1</v>
      </c>
      <c r="C33" s="60"/>
      <c r="D33" s="112" t="str">
        <f t="shared" si="14"/>
        <v/>
      </c>
      <c r="E33" s="26"/>
      <c r="F33" s="54"/>
      <c r="G33" s="73" t="str">
        <f>A1&amp;"-02-29"</f>
        <v>2021-02-29</v>
      </c>
      <c r="H33" s="33"/>
      <c r="I33" s="66">
        <f>DATE($A$1,3,ROWS($C$3:K33))</f>
        <v>44286</v>
      </c>
      <c r="J33" s="59">
        <f t="shared" si="5"/>
        <v>4</v>
      </c>
      <c r="K33" s="96" t="str">
        <f t="shared" si="17"/>
        <v/>
      </c>
      <c r="L33" s="112" t="str">
        <f t="shared" si="6"/>
        <v/>
      </c>
      <c r="M33" s="65"/>
      <c r="N33" s="54"/>
      <c r="O33" s="32"/>
      <c r="P33" s="33"/>
      <c r="Q33" s="66">
        <f>DATE($A$1,5,ROWS($C$3:S33))</f>
        <v>44347</v>
      </c>
      <c r="R33" s="59">
        <f t="shared" si="9"/>
        <v>2</v>
      </c>
      <c r="S33" s="60" t="str">
        <f>IF(Q33=$Y$1,"Påskdagen",IF(Q33=$Y$1+1,"Annandag Påsk",IF(Q33=$Y$1-2,"Långfredagen",IF(Q33=$Y$1+49,"Pingstdagen",IF(Q33=$Y$1+39,"Kristi him dag","")))))</f>
        <v/>
      </c>
      <c r="T33" s="112" t="str">
        <f t="shared" si="11"/>
        <v>v.22</v>
      </c>
      <c r="U33" s="65"/>
      <c r="V33" s="54"/>
      <c r="W33" s="32"/>
      <c r="X33" s="33"/>
      <c r="Y33"/>
    </row>
    <row r="34" spans="1:25" ht="16.7" customHeight="1" x14ac:dyDescent="0.2">
      <c r="A34" s="123"/>
      <c r="B34" s="124"/>
      <c r="C34" s="124"/>
      <c r="D34" s="124"/>
      <c r="E34" s="124"/>
      <c r="F34" s="124"/>
      <c r="G34" s="124"/>
      <c r="H34" s="124"/>
      <c r="I34" s="124"/>
      <c r="J34" s="124"/>
      <c r="K34" s="124"/>
      <c r="L34" s="124"/>
      <c r="M34" s="124"/>
      <c r="N34" s="124"/>
      <c r="O34" s="124"/>
      <c r="P34" s="124"/>
      <c r="Q34" s="124"/>
      <c r="R34" s="124"/>
      <c r="S34" s="124"/>
      <c r="T34" s="125"/>
      <c r="U34" s="127"/>
      <c r="V34" s="128"/>
      <c r="W34" s="128"/>
      <c r="X34" s="128"/>
    </row>
    <row r="35" spans="1:25" ht="16.7" customHeight="1" x14ac:dyDescent="0.2">
      <c r="A35" s="124"/>
      <c r="B35" s="124"/>
      <c r="C35" s="124"/>
      <c r="D35" s="124"/>
      <c r="E35" s="124"/>
      <c r="F35" s="124"/>
      <c r="G35" s="124"/>
      <c r="H35" s="124"/>
      <c r="I35" s="124"/>
      <c r="J35" s="124"/>
      <c r="K35" s="124"/>
      <c r="L35" s="124"/>
      <c r="M35" s="124"/>
      <c r="N35" s="124"/>
      <c r="O35" s="124"/>
      <c r="P35" s="124"/>
      <c r="Q35" s="124"/>
      <c r="R35" s="124"/>
      <c r="S35" s="124"/>
      <c r="T35" s="126"/>
      <c r="U35" s="128"/>
      <c r="V35" s="128"/>
      <c r="W35" s="128"/>
      <c r="X35" s="128"/>
    </row>
    <row r="36" spans="1:25" ht="16.7" customHeight="1" x14ac:dyDescent="0.2">
      <c r="A36" s="34"/>
      <c r="B36" s="51"/>
      <c r="C36" s="36"/>
      <c r="D36" s="35"/>
      <c r="E36" s="35"/>
      <c r="F36" s="51"/>
      <c r="G36" s="37"/>
      <c r="H36" s="24"/>
      <c r="I36" s="35"/>
      <c r="J36" s="51"/>
      <c r="K36" s="37"/>
      <c r="L36" s="24"/>
      <c r="M36" s="35"/>
      <c r="N36" s="51"/>
      <c r="O36" s="37"/>
      <c r="P36" s="24"/>
      <c r="Q36" s="35"/>
      <c r="R36" s="51"/>
      <c r="S36" s="37"/>
      <c r="T36" s="24"/>
      <c r="U36" s="35"/>
      <c r="V36" s="51"/>
      <c r="W36" s="37"/>
      <c r="X36" s="24"/>
    </row>
    <row r="37" spans="1:25" s="24" customFormat="1" ht="16.7" customHeight="1" x14ac:dyDescent="0.25">
      <c r="A37" s="132" t="s">
        <v>19</v>
      </c>
      <c r="B37" s="133"/>
      <c r="C37" s="133"/>
      <c r="D37" s="134"/>
      <c r="E37" s="132" t="s">
        <v>20</v>
      </c>
      <c r="F37" s="133"/>
      <c r="G37" s="133"/>
      <c r="H37" s="134"/>
      <c r="I37" s="132" t="s">
        <v>21</v>
      </c>
      <c r="J37" s="133"/>
      <c r="K37" s="133"/>
      <c r="L37" s="134"/>
      <c r="M37" s="132" t="s">
        <v>22</v>
      </c>
      <c r="N37" s="133"/>
      <c r="O37" s="133"/>
      <c r="P37" s="134"/>
      <c r="Q37" s="132" t="s">
        <v>23</v>
      </c>
      <c r="R37" s="133"/>
      <c r="S37" s="133"/>
      <c r="T37" s="134"/>
      <c r="U37" s="132" t="s">
        <v>24</v>
      </c>
      <c r="V37" s="133"/>
      <c r="W37" s="133"/>
      <c r="X37" s="134"/>
    </row>
    <row r="38" spans="1:25" s="24" customFormat="1" ht="16.7" customHeight="1" x14ac:dyDescent="0.25">
      <c r="A38" s="48">
        <f>DATE($A$1,7,ROWS($C$38:C38))</f>
        <v>44378</v>
      </c>
      <c r="B38" s="50">
        <f t="shared" ref="B38:B68" si="19">WEEKDAY(A38,1)</f>
        <v>5</v>
      </c>
      <c r="C38" s="27"/>
      <c r="D38" s="109" t="str">
        <f>"v."&amp;WEEKNUM(A38,21)</f>
        <v>v.26</v>
      </c>
      <c r="E38" s="57">
        <f>DATE($A$1,8,ROWS($C$38:G38))</f>
        <v>44409</v>
      </c>
      <c r="F38" s="50">
        <f t="shared" ref="F38:F68" si="20">WEEKDAY(E38,1)</f>
        <v>1</v>
      </c>
      <c r="G38" s="27"/>
      <c r="H38" s="105" t="str">
        <f>IF(F38=2,"v."&amp;WEEKNUM(E38,21),"")</f>
        <v/>
      </c>
      <c r="I38" s="72">
        <f>DATE($A$1,9,ROWS($C$38:K38))</f>
        <v>44440</v>
      </c>
      <c r="J38" s="50">
        <f t="shared" ref="J38:J67" si="21">WEEKDAY(I38,1)</f>
        <v>4</v>
      </c>
      <c r="K38" s="27"/>
      <c r="L38" s="105" t="str">
        <f>IF(J38=2,"v."&amp;WEEKNUM(I38,21),"")</f>
        <v/>
      </c>
      <c r="M38" s="72">
        <f>DATE($A$1,10,ROWS($C$38:O38))</f>
        <v>44470</v>
      </c>
      <c r="N38" s="50">
        <f t="shared" ref="N38:N68" si="22">WEEKDAY(M38,1)</f>
        <v>6</v>
      </c>
      <c r="O38" s="27"/>
      <c r="P38" s="105" t="str">
        <f>IF(N38=2,"v."&amp;WEEKNUM(M38,21),"")</f>
        <v/>
      </c>
      <c r="Q38" s="72">
        <f>DATE($A$1,11,ROWS($C$38:S38))</f>
        <v>44501</v>
      </c>
      <c r="R38" s="50">
        <f t="shared" ref="R38:R67" si="23">WEEKDAY(Q38,1)</f>
        <v>2</v>
      </c>
      <c r="S38" s="27" t="str">
        <f t="shared" ref="S38:S42" si="24">IF(R38=7,"Alla helgons dag","")</f>
        <v/>
      </c>
      <c r="T38" s="105" t="str">
        <f>IF(R38=2,"v."&amp;WEEKNUM(Q38,21),"")</f>
        <v>v.44</v>
      </c>
      <c r="U38" s="72">
        <f>DATE($A$1,12,ROWS($C$38:W38))</f>
        <v>44531</v>
      </c>
      <c r="V38" s="50">
        <f t="shared" ref="V38:V68" si="25">WEEKDAY(U38,1)</f>
        <v>4</v>
      </c>
      <c r="W38" s="27"/>
      <c r="X38" s="109" t="str">
        <f>IF(V38=2,"v."&amp;WEEKNUM(U38,21),"")</f>
        <v/>
      </c>
      <c r="Y38" s="62"/>
    </row>
    <row r="39" spans="1:25" s="24" customFormat="1" ht="16.7" customHeight="1" x14ac:dyDescent="0.25">
      <c r="A39" s="48">
        <f>DATE($A$1,7,ROWS($C$38:C39))</f>
        <v>44379</v>
      </c>
      <c r="B39" s="50">
        <f t="shared" si="19"/>
        <v>6</v>
      </c>
      <c r="C39" s="28"/>
      <c r="D39" s="110" t="str">
        <f t="shared" ref="D39:D68" si="26">IF(B39=2,"v."&amp;WEEKNUM(A39,21),"")</f>
        <v/>
      </c>
      <c r="E39" s="57">
        <f>DATE($A$1,8,ROWS($C$38:G39))</f>
        <v>44410</v>
      </c>
      <c r="F39" s="50">
        <f t="shared" si="20"/>
        <v>2</v>
      </c>
      <c r="G39" s="28"/>
      <c r="H39" s="107" t="str">
        <f t="shared" ref="H39:H68" si="27">IF(F39=2,"v."&amp;WEEKNUM(E39,21),"")</f>
        <v>v.31</v>
      </c>
      <c r="I39" s="71">
        <f>DATE($A$1,9,ROWS($C$38:K39))</f>
        <v>44441</v>
      </c>
      <c r="J39" s="50">
        <f t="shared" si="21"/>
        <v>5</v>
      </c>
      <c r="K39" s="28"/>
      <c r="L39" s="106" t="str">
        <f t="shared" ref="L39:L67" si="28">IF(J39=2,"v."&amp;WEEKNUM(I39,21),"")</f>
        <v/>
      </c>
      <c r="M39" s="71">
        <f>DATE($A$1,10,ROWS($C$38:O39))</f>
        <v>44471</v>
      </c>
      <c r="N39" s="50">
        <f t="shared" si="22"/>
        <v>7</v>
      </c>
      <c r="O39" s="38"/>
      <c r="P39" s="107" t="str">
        <f t="shared" ref="P39:P68" si="29">IF(N39=2,"v."&amp;WEEKNUM(M39,21),"")</f>
        <v/>
      </c>
      <c r="Q39" s="71">
        <f>DATE($A$1,11,ROWS($C$38:S39))</f>
        <v>44502</v>
      </c>
      <c r="R39" s="50">
        <f t="shared" si="23"/>
        <v>3</v>
      </c>
      <c r="S39" s="27" t="str">
        <f t="shared" si="24"/>
        <v/>
      </c>
      <c r="T39" s="107" t="str">
        <f t="shared" ref="T39:T67" si="30">IF(R39=2,"v."&amp;WEEKNUM(Q39,21),"")</f>
        <v/>
      </c>
      <c r="U39" s="71">
        <f>DATE($A$1,12,ROWS($C$38:W39))</f>
        <v>44532</v>
      </c>
      <c r="V39" s="50">
        <f t="shared" si="25"/>
        <v>5</v>
      </c>
      <c r="W39" s="27"/>
      <c r="X39" s="107" t="str">
        <f t="shared" ref="X39:X68" si="31">IF(V39=2,"v."&amp;WEEKNUM(U39,21),"")</f>
        <v/>
      </c>
      <c r="Y39" s="62"/>
    </row>
    <row r="40" spans="1:25" s="24" customFormat="1" ht="16.7" customHeight="1" x14ac:dyDescent="0.25">
      <c r="A40" s="48">
        <f>DATE($A$1,7,ROWS($C$38:C40))</f>
        <v>44380</v>
      </c>
      <c r="B40" s="50">
        <f t="shared" si="19"/>
        <v>7</v>
      </c>
      <c r="C40" s="28"/>
      <c r="D40" s="110" t="str">
        <f t="shared" si="26"/>
        <v/>
      </c>
      <c r="E40" s="57">
        <f>DATE($A$1,8,ROWS($C$38:G40))</f>
        <v>44411</v>
      </c>
      <c r="F40" s="50">
        <f t="shared" si="20"/>
        <v>3</v>
      </c>
      <c r="G40" s="28"/>
      <c r="H40" s="107" t="str">
        <f t="shared" si="27"/>
        <v/>
      </c>
      <c r="I40" s="71">
        <f>DATE($A$1,9,ROWS($C$38:K40))</f>
        <v>44442</v>
      </c>
      <c r="J40" s="50">
        <f t="shared" si="21"/>
        <v>6</v>
      </c>
      <c r="K40" s="28"/>
      <c r="L40" s="107" t="str">
        <f t="shared" si="28"/>
        <v/>
      </c>
      <c r="M40" s="71">
        <f>DATE($A$1,10,ROWS($C$38:O40))</f>
        <v>44472</v>
      </c>
      <c r="N40" s="50">
        <f t="shared" si="22"/>
        <v>1</v>
      </c>
      <c r="O40" s="28"/>
      <c r="P40" s="107" t="str">
        <f t="shared" si="29"/>
        <v/>
      </c>
      <c r="Q40" s="71">
        <f>DATE($A$1,11,ROWS($C$38:S40))</f>
        <v>44503</v>
      </c>
      <c r="R40" s="50">
        <f t="shared" si="23"/>
        <v>4</v>
      </c>
      <c r="S40" s="27" t="str">
        <f t="shared" si="24"/>
        <v/>
      </c>
      <c r="T40" s="107" t="str">
        <f t="shared" si="30"/>
        <v/>
      </c>
      <c r="U40" s="71">
        <f>DATE($A$1,12,ROWS($C$38:W40))</f>
        <v>44533</v>
      </c>
      <c r="V40" s="50">
        <f t="shared" si="25"/>
        <v>6</v>
      </c>
      <c r="W40" s="28"/>
      <c r="X40" s="107" t="str">
        <f t="shared" si="31"/>
        <v/>
      </c>
      <c r="Y40" s="62"/>
    </row>
    <row r="41" spans="1:25" s="24" customFormat="1" ht="16.7" customHeight="1" x14ac:dyDescent="0.25">
      <c r="A41" s="48">
        <f>DATE($A$1,7,ROWS($C$38:C41))</f>
        <v>44381</v>
      </c>
      <c r="B41" s="50">
        <f t="shared" si="19"/>
        <v>1</v>
      </c>
      <c r="C41" s="28"/>
      <c r="D41" s="110" t="str">
        <f t="shared" si="26"/>
        <v/>
      </c>
      <c r="E41" s="57">
        <f>DATE($A$1,8,ROWS($C$38:G41))</f>
        <v>44412</v>
      </c>
      <c r="F41" s="50">
        <f t="shared" si="20"/>
        <v>4</v>
      </c>
      <c r="G41" s="28"/>
      <c r="H41" s="107" t="str">
        <f t="shared" si="27"/>
        <v/>
      </c>
      <c r="I41" s="71">
        <f>DATE($A$1,9,ROWS($C$38:K41))</f>
        <v>44443</v>
      </c>
      <c r="J41" s="50">
        <f t="shared" si="21"/>
        <v>7</v>
      </c>
      <c r="K41" s="27"/>
      <c r="L41" s="107" t="str">
        <f t="shared" si="28"/>
        <v/>
      </c>
      <c r="M41" s="71">
        <f>DATE($A$1,10,ROWS($C$38:O41))</f>
        <v>44473</v>
      </c>
      <c r="N41" s="50">
        <f t="shared" si="22"/>
        <v>2</v>
      </c>
      <c r="O41" s="30"/>
      <c r="P41" s="107" t="str">
        <f t="shared" si="29"/>
        <v>v.40</v>
      </c>
      <c r="Q41" s="71">
        <f>DATE($A$1,11,ROWS($C$38:S41))</f>
        <v>44504</v>
      </c>
      <c r="R41" s="50">
        <f t="shared" si="23"/>
        <v>5</v>
      </c>
      <c r="S41" s="27" t="str">
        <f t="shared" si="24"/>
        <v/>
      </c>
      <c r="T41" s="107" t="str">
        <f t="shared" si="30"/>
        <v/>
      </c>
      <c r="U41" s="71">
        <f>DATE($A$1,12,ROWS($C$38:W41))</f>
        <v>44534</v>
      </c>
      <c r="V41" s="50">
        <f t="shared" si="25"/>
        <v>7</v>
      </c>
      <c r="W41" s="27"/>
      <c r="X41" s="107" t="str">
        <f t="shared" si="31"/>
        <v/>
      </c>
      <c r="Y41" s="62"/>
    </row>
    <row r="42" spans="1:25" s="24" customFormat="1" ht="16.7" customHeight="1" x14ac:dyDescent="0.25">
      <c r="A42" s="48">
        <f>DATE($A$1,7,ROWS($C$38:C42))</f>
        <v>44382</v>
      </c>
      <c r="B42" s="50">
        <f t="shared" si="19"/>
        <v>2</v>
      </c>
      <c r="C42" s="28"/>
      <c r="D42" s="110" t="str">
        <f t="shared" si="26"/>
        <v>v.27</v>
      </c>
      <c r="E42" s="57">
        <f>DATE($A$1,8,ROWS($C$38:G42))</f>
        <v>44413</v>
      </c>
      <c r="F42" s="50">
        <f t="shared" si="20"/>
        <v>5</v>
      </c>
      <c r="G42" s="28"/>
      <c r="H42" s="107" t="str">
        <f t="shared" si="27"/>
        <v/>
      </c>
      <c r="I42" s="71">
        <f>DATE($A$1,9,ROWS($C$38:K42))</f>
        <v>44444</v>
      </c>
      <c r="J42" s="50">
        <f t="shared" si="21"/>
        <v>1</v>
      </c>
      <c r="K42" s="27"/>
      <c r="L42" s="107" t="str">
        <f t="shared" si="28"/>
        <v/>
      </c>
      <c r="M42" s="71">
        <f>DATE($A$1,10,ROWS($C$38:O42))</f>
        <v>44474</v>
      </c>
      <c r="N42" s="50">
        <f t="shared" si="22"/>
        <v>3</v>
      </c>
      <c r="O42" s="28"/>
      <c r="P42" s="107" t="str">
        <f t="shared" si="29"/>
        <v/>
      </c>
      <c r="Q42" s="71">
        <f>DATE($A$1,11,ROWS($C$38:S42))</f>
        <v>44505</v>
      </c>
      <c r="R42" s="50">
        <f t="shared" si="23"/>
        <v>6</v>
      </c>
      <c r="S42" s="27" t="str">
        <f t="shared" si="24"/>
        <v/>
      </c>
      <c r="T42" s="114" t="str">
        <f t="shared" si="30"/>
        <v/>
      </c>
      <c r="U42" s="71">
        <f>DATE($A$1,12,ROWS($C$38:W42))</f>
        <v>44535</v>
      </c>
      <c r="V42" s="50">
        <f t="shared" si="25"/>
        <v>1</v>
      </c>
      <c r="W42" s="27"/>
      <c r="X42" s="107" t="str">
        <f t="shared" si="31"/>
        <v/>
      </c>
      <c r="Y42" s="62"/>
    </row>
    <row r="43" spans="1:25" s="24" customFormat="1" ht="16.7" customHeight="1" x14ac:dyDescent="0.25">
      <c r="A43" s="48">
        <f>DATE($A$1,7,ROWS($C$38:C43))</f>
        <v>44383</v>
      </c>
      <c r="B43" s="50">
        <f t="shared" si="19"/>
        <v>3</v>
      </c>
      <c r="C43" s="28"/>
      <c r="D43" s="110" t="str">
        <f t="shared" si="26"/>
        <v/>
      </c>
      <c r="E43" s="57">
        <f>DATE($A$1,8,ROWS($C$38:G43))</f>
        <v>44414</v>
      </c>
      <c r="F43" s="50">
        <f t="shared" si="20"/>
        <v>6</v>
      </c>
      <c r="G43" s="28"/>
      <c r="H43" s="107" t="str">
        <f t="shared" si="27"/>
        <v/>
      </c>
      <c r="I43" s="71">
        <f>DATE($A$1,9,ROWS($C$38:K43))</f>
        <v>44445</v>
      </c>
      <c r="J43" s="50">
        <f t="shared" si="21"/>
        <v>2</v>
      </c>
      <c r="K43" s="30"/>
      <c r="L43" s="107" t="str">
        <f t="shared" si="28"/>
        <v>v.36</v>
      </c>
      <c r="M43" s="71">
        <f>DATE($A$1,10,ROWS($C$38:O43))</f>
        <v>44475</v>
      </c>
      <c r="N43" s="50">
        <f t="shared" si="22"/>
        <v>4</v>
      </c>
      <c r="O43" s="28"/>
      <c r="P43" s="107" t="str">
        <f t="shared" si="29"/>
        <v/>
      </c>
      <c r="Q43" s="71">
        <f>DATE($A$1,11,ROWS($C$38:S43))</f>
        <v>44506</v>
      </c>
      <c r="R43" s="50">
        <f t="shared" si="23"/>
        <v>7</v>
      </c>
      <c r="S43" s="27" t="str">
        <f>IF(R43=7,"Alla helgons dag","")</f>
        <v>Alla helgons dag</v>
      </c>
      <c r="T43" s="107" t="str">
        <f t="shared" si="30"/>
        <v/>
      </c>
      <c r="U43" s="71">
        <f>DATE($A$1,12,ROWS($C$38:W43))</f>
        <v>44536</v>
      </c>
      <c r="V43" s="50">
        <f t="shared" si="25"/>
        <v>2</v>
      </c>
      <c r="W43" s="28"/>
      <c r="X43" s="107" t="str">
        <f t="shared" si="31"/>
        <v>v.49</v>
      </c>
      <c r="Y43" s="62"/>
    </row>
    <row r="44" spans="1:25" s="24" customFormat="1" ht="16.7" customHeight="1" x14ac:dyDescent="0.25">
      <c r="A44" s="48">
        <f>DATE($A$1,7,ROWS($C$38:C44))</f>
        <v>44384</v>
      </c>
      <c r="B44" s="50">
        <f t="shared" si="19"/>
        <v>4</v>
      </c>
      <c r="C44" s="28"/>
      <c r="D44" s="110" t="str">
        <f t="shared" si="26"/>
        <v/>
      </c>
      <c r="E44" s="57">
        <f>DATE($A$1,8,ROWS($C$38:G44))</f>
        <v>44415</v>
      </c>
      <c r="F44" s="50">
        <f t="shared" si="20"/>
        <v>7</v>
      </c>
      <c r="G44" s="27"/>
      <c r="H44" s="107" t="str">
        <f t="shared" si="27"/>
        <v/>
      </c>
      <c r="I44" s="71">
        <f>DATE($A$1,9,ROWS($C$38:K44))</f>
        <v>44446</v>
      </c>
      <c r="J44" s="50">
        <f t="shared" si="21"/>
        <v>3</v>
      </c>
      <c r="K44" s="28"/>
      <c r="L44" s="107" t="str">
        <f t="shared" si="28"/>
        <v/>
      </c>
      <c r="M44" s="71">
        <f>DATE($A$1,10,ROWS($C$38:O44))</f>
        <v>44476</v>
      </c>
      <c r="N44" s="50">
        <f t="shared" si="22"/>
        <v>5</v>
      </c>
      <c r="O44" s="28"/>
      <c r="P44" s="107" t="str">
        <f t="shared" si="29"/>
        <v/>
      </c>
      <c r="Q44" s="71">
        <f>DATE($A$1,11,ROWS($C$38:S44))</f>
        <v>44507</v>
      </c>
      <c r="R44" s="50">
        <f t="shared" si="23"/>
        <v>1</v>
      </c>
      <c r="S44" s="27"/>
      <c r="T44" s="107" t="str">
        <f t="shared" si="30"/>
        <v/>
      </c>
      <c r="U44" s="71">
        <f>DATE($A$1,12,ROWS($C$38:W44))</f>
        <v>44537</v>
      </c>
      <c r="V44" s="50">
        <f t="shared" si="25"/>
        <v>3</v>
      </c>
      <c r="W44" s="28"/>
      <c r="X44" s="107" t="str">
        <f t="shared" si="31"/>
        <v/>
      </c>
      <c r="Y44" s="62"/>
    </row>
    <row r="45" spans="1:25" s="24" customFormat="1" ht="16.7" customHeight="1" x14ac:dyDescent="0.25">
      <c r="A45" s="48">
        <f>DATE($A$1,7,ROWS($C$38:C45))</f>
        <v>44385</v>
      </c>
      <c r="B45" s="50">
        <f t="shared" si="19"/>
        <v>5</v>
      </c>
      <c r="C45" s="28"/>
      <c r="D45" s="110" t="str">
        <f t="shared" si="26"/>
        <v/>
      </c>
      <c r="E45" s="57">
        <f>DATE($A$1,8,ROWS($C$38:G45))</f>
        <v>44416</v>
      </c>
      <c r="F45" s="50">
        <f t="shared" si="20"/>
        <v>1</v>
      </c>
      <c r="G45" s="27"/>
      <c r="H45" s="107" t="str">
        <f t="shared" si="27"/>
        <v/>
      </c>
      <c r="I45" s="71">
        <f>DATE($A$1,9,ROWS($C$38:K45))</f>
        <v>44447</v>
      </c>
      <c r="J45" s="50">
        <f t="shared" si="21"/>
        <v>4</v>
      </c>
      <c r="K45" s="28"/>
      <c r="L45" s="107" t="str">
        <f t="shared" si="28"/>
        <v/>
      </c>
      <c r="M45" s="71">
        <f>DATE($A$1,10,ROWS($C$38:O45))</f>
        <v>44477</v>
      </c>
      <c r="N45" s="50">
        <f t="shared" si="22"/>
        <v>6</v>
      </c>
      <c r="O45" s="28"/>
      <c r="P45" s="107" t="str">
        <f t="shared" si="29"/>
        <v/>
      </c>
      <c r="Q45" s="71">
        <f>DATE($A$1,11,ROWS($C$38:S45))</f>
        <v>44508</v>
      </c>
      <c r="R45" s="50">
        <f t="shared" si="23"/>
        <v>2</v>
      </c>
      <c r="S45" s="28"/>
      <c r="T45" s="107" t="str">
        <f t="shared" si="30"/>
        <v>v.45</v>
      </c>
      <c r="U45" s="71">
        <f>DATE($A$1,12,ROWS($C$38:W45))</f>
        <v>44538</v>
      </c>
      <c r="V45" s="50">
        <f t="shared" si="25"/>
        <v>4</v>
      </c>
      <c r="W45" s="28"/>
      <c r="X45" s="107" t="str">
        <f t="shared" si="31"/>
        <v/>
      </c>
      <c r="Y45" s="62"/>
    </row>
    <row r="46" spans="1:25" s="24" customFormat="1" ht="16.7" customHeight="1" x14ac:dyDescent="0.25">
      <c r="A46" s="48">
        <f>DATE($A$1,7,ROWS($C$38:C46))</f>
        <v>44386</v>
      </c>
      <c r="B46" s="50">
        <f t="shared" si="19"/>
        <v>6</v>
      </c>
      <c r="C46" s="28"/>
      <c r="D46" s="110" t="str">
        <f t="shared" si="26"/>
        <v/>
      </c>
      <c r="E46" s="57">
        <f>DATE($A$1,8,ROWS($C$38:G46))</f>
        <v>44417</v>
      </c>
      <c r="F46" s="50">
        <f t="shared" si="20"/>
        <v>2</v>
      </c>
      <c r="G46" s="28"/>
      <c r="H46" s="107" t="str">
        <f t="shared" si="27"/>
        <v>v.32</v>
      </c>
      <c r="I46" s="71">
        <f>DATE($A$1,9,ROWS($C$38:K46))</f>
        <v>44448</v>
      </c>
      <c r="J46" s="50">
        <f t="shared" si="21"/>
        <v>5</v>
      </c>
      <c r="K46" s="28"/>
      <c r="L46" s="106" t="str">
        <f t="shared" si="28"/>
        <v/>
      </c>
      <c r="M46" s="71">
        <f>DATE($A$1,10,ROWS($C$38:O46))</f>
        <v>44478</v>
      </c>
      <c r="N46" s="50">
        <f t="shared" si="22"/>
        <v>7</v>
      </c>
      <c r="O46" s="27"/>
      <c r="P46" s="107" t="str">
        <f t="shared" si="29"/>
        <v/>
      </c>
      <c r="Q46" s="71">
        <f>DATE($A$1,11,ROWS($C$38:S46))</f>
        <v>44509</v>
      </c>
      <c r="R46" s="50">
        <f t="shared" si="23"/>
        <v>3</v>
      </c>
      <c r="S46" s="28"/>
      <c r="T46" s="107" t="str">
        <f t="shared" si="30"/>
        <v/>
      </c>
      <c r="U46" s="71">
        <f>DATE($A$1,12,ROWS($C$38:W46))</f>
        <v>44539</v>
      </c>
      <c r="V46" s="50">
        <f t="shared" si="25"/>
        <v>5</v>
      </c>
      <c r="W46" s="39"/>
      <c r="X46" s="107" t="str">
        <f t="shared" si="31"/>
        <v/>
      </c>
      <c r="Y46" s="62"/>
    </row>
    <row r="47" spans="1:25" s="24" customFormat="1" ht="16.7" customHeight="1" x14ac:dyDescent="0.25">
      <c r="A47" s="48">
        <f>DATE($A$1,7,ROWS($C$38:C47))</f>
        <v>44387</v>
      </c>
      <c r="B47" s="50">
        <f t="shared" si="19"/>
        <v>7</v>
      </c>
      <c r="C47" s="28"/>
      <c r="D47" s="110" t="str">
        <f t="shared" si="26"/>
        <v/>
      </c>
      <c r="E47" s="57">
        <f>DATE($A$1,8,ROWS($C$38:G47))</f>
        <v>44418</v>
      </c>
      <c r="F47" s="50">
        <f t="shared" si="20"/>
        <v>3</v>
      </c>
      <c r="G47" s="28"/>
      <c r="H47" s="107" t="str">
        <f t="shared" si="27"/>
        <v/>
      </c>
      <c r="I47" s="71">
        <f>DATE($A$1,9,ROWS($C$38:K47))</f>
        <v>44449</v>
      </c>
      <c r="J47" s="50">
        <f t="shared" si="21"/>
        <v>6</v>
      </c>
      <c r="K47" s="23"/>
      <c r="L47" s="107" t="str">
        <f t="shared" si="28"/>
        <v/>
      </c>
      <c r="M47" s="71">
        <f>DATE($A$1,10,ROWS($C$38:O47))</f>
        <v>44479</v>
      </c>
      <c r="N47" s="50">
        <f t="shared" si="22"/>
        <v>1</v>
      </c>
      <c r="O47" s="27"/>
      <c r="P47" s="107" t="str">
        <f t="shared" si="29"/>
        <v/>
      </c>
      <c r="Q47" s="71">
        <f>DATE($A$1,11,ROWS($C$38:S47))</f>
        <v>44510</v>
      </c>
      <c r="R47" s="50">
        <f t="shared" si="23"/>
        <v>4</v>
      </c>
      <c r="S47" s="28"/>
      <c r="T47" s="107" t="str">
        <f t="shared" si="30"/>
        <v/>
      </c>
      <c r="U47" s="71">
        <f>DATE($A$1,12,ROWS($C$38:W47))</f>
        <v>44540</v>
      </c>
      <c r="V47" s="50">
        <f t="shared" si="25"/>
        <v>6</v>
      </c>
      <c r="W47" s="29"/>
      <c r="X47" s="107" t="str">
        <f t="shared" si="31"/>
        <v/>
      </c>
      <c r="Y47" s="62"/>
    </row>
    <row r="48" spans="1:25" s="24" customFormat="1" ht="16.7" customHeight="1" x14ac:dyDescent="0.25">
      <c r="A48" s="48">
        <f>DATE($A$1,7,ROWS($C$38:C48))</f>
        <v>44388</v>
      </c>
      <c r="B48" s="50">
        <f t="shared" si="19"/>
        <v>1</v>
      </c>
      <c r="C48" s="28"/>
      <c r="D48" s="110" t="str">
        <f t="shared" si="26"/>
        <v/>
      </c>
      <c r="E48" s="57">
        <f>DATE($A$1,8,ROWS($C$38:G48))</f>
        <v>44419</v>
      </c>
      <c r="F48" s="50">
        <f t="shared" si="20"/>
        <v>4</v>
      </c>
      <c r="G48" s="28"/>
      <c r="H48" s="107" t="str">
        <f t="shared" si="27"/>
        <v/>
      </c>
      <c r="I48" s="71">
        <f>DATE($A$1,9,ROWS($C$38:K48))</f>
        <v>44450</v>
      </c>
      <c r="J48" s="50">
        <f t="shared" si="21"/>
        <v>7</v>
      </c>
      <c r="K48" s="27"/>
      <c r="L48" s="107" t="str">
        <f t="shared" si="28"/>
        <v/>
      </c>
      <c r="M48" s="71">
        <f>DATE($A$1,10,ROWS($C$38:O48))</f>
        <v>44480</v>
      </c>
      <c r="N48" s="50">
        <f t="shared" si="22"/>
        <v>2</v>
      </c>
      <c r="O48" s="28"/>
      <c r="P48" s="107" t="str">
        <f t="shared" si="29"/>
        <v>v.41</v>
      </c>
      <c r="Q48" s="71">
        <f>DATE($A$1,11,ROWS($C$38:S48))</f>
        <v>44511</v>
      </c>
      <c r="R48" s="50">
        <f t="shared" si="23"/>
        <v>5</v>
      </c>
      <c r="S48" s="40"/>
      <c r="T48" s="107" t="str">
        <f t="shared" si="30"/>
        <v/>
      </c>
      <c r="U48" s="71">
        <f>DATE($A$1,12,ROWS($C$38:W48))</f>
        <v>44541</v>
      </c>
      <c r="V48" s="50">
        <f t="shared" si="25"/>
        <v>7</v>
      </c>
      <c r="W48" s="27"/>
      <c r="X48" s="107" t="str">
        <f t="shared" si="31"/>
        <v/>
      </c>
      <c r="Y48" s="62"/>
    </row>
    <row r="49" spans="1:25" s="24" customFormat="1" ht="16.7" customHeight="1" x14ac:dyDescent="0.25">
      <c r="A49" s="48">
        <f>DATE($A$1,7,ROWS($C$38:C49))</f>
        <v>44389</v>
      </c>
      <c r="B49" s="50">
        <f t="shared" si="19"/>
        <v>2</v>
      </c>
      <c r="C49" s="23"/>
      <c r="D49" s="110" t="str">
        <f t="shared" si="26"/>
        <v>v.28</v>
      </c>
      <c r="E49" s="57">
        <f>DATE($A$1,8,ROWS($C$38:G49))</f>
        <v>44420</v>
      </c>
      <c r="F49" s="50">
        <f t="shared" si="20"/>
        <v>5</v>
      </c>
      <c r="G49" s="28"/>
      <c r="H49" s="107" t="str">
        <f t="shared" si="27"/>
        <v/>
      </c>
      <c r="I49" s="71">
        <f>DATE($A$1,9,ROWS($C$38:K49))</f>
        <v>44451</v>
      </c>
      <c r="J49" s="50">
        <f t="shared" si="21"/>
        <v>1</v>
      </c>
      <c r="K49" s="27"/>
      <c r="L49" s="107" t="str">
        <f t="shared" si="28"/>
        <v/>
      </c>
      <c r="M49" s="71">
        <f>DATE($A$1,10,ROWS($C$38:O49))</f>
        <v>44481</v>
      </c>
      <c r="N49" s="50">
        <f t="shared" si="22"/>
        <v>3</v>
      </c>
      <c r="O49" s="28"/>
      <c r="P49" s="107" t="str">
        <f t="shared" si="29"/>
        <v/>
      </c>
      <c r="Q49" s="71">
        <f>DATE($A$1,11,ROWS($C$38:S49))</f>
        <v>44512</v>
      </c>
      <c r="R49" s="50">
        <f t="shared" si="23"/>
        <v>6</v>
      </c>
      <c r="S49" s="23"/>
      <c r="T49" s="107" t="str">
        <f t="shared" si="30"/>
        <v/>
      </c>
      <c r="U49" s="71">
        <f>DATE($A$1,12,ROWS($C$38:W49))</f>
        <v>44542</v>
      </c>
      <c r="V49" s="50">
        <f t="shared" si="25"/>
        <v>1</v>
      </c>
      <c r="W49" s="27"/>
      <c r="X49" s="107" t="str">
        <f t="shared" si="31"/>
        <v/>
      </c>
      <c r="Y49" s="62"/>
    </row>
    <row r="50" spans="1:25" s="24" customFormat="1" ht="16.7" customHeight="1" x14ac:dyDescent="0.25">
      <c r="A50" s="48">
        <f>DATE($A$1,7,ROWS($C$38:C50))</f>
        <v>44390</v>
      </c>
      <c r="B50" s="50">
        <f t="shared" si="19"/>
        <v>3</v>
      </c>
      <c r="C50" s="23"/>
      <c r="D50" s="110" t="str">
        <f t="shared" si="26"/>
        <v/>
      </c>
      <c r="E50" s="57">
        <f>DATE($A$1,8,ROWS($C$38:G50))</f>
        <v>44421</v>
      </c>
      <c r="F50" s="50">
        <f t="shared" si="20"/>
        <v>6</v>
      </c>
      <c r="G50" s="28"/>
      <c r="H50" s="107" t="str">
        <f t="shared" si="27"/>
        <v/>
      </c>
      <c r="I50" s="71">
        <f>DATE($A$1,9,ROWS($C$38:K50))</f>
        <v>44452</v>
      </c>
      <c r="J50" s="50">
        <f t="shared" si="21"/>
        <v>2</v>
      </c>
      <c r="K50" s="23"/>
      <c r="L50" s="107" t="str">
        <f t="shared" si="28"/>
        <v>v.37</v>
      </c>
      <c r="M50" s="71">
        <f>DATE($A$1,10,ROWS($C$38:O50))</f>
        <v>44482</v>
      </c>
      <c r="N50" s="50">
        <f t="shared" si="22"/>
        <v>4</v>
      </c>
      <c r="O50" s="28"/>
      <c r="P50" s="107" t="str">
        <f t="shared" si="29"/>
        <v/>
      </c>
      <c r="Q50" s="71">
        <f>DATE($A$1,11,ROWS($C$38:S50))</f>
        <v>44513</v>
      </c>
      <c r="R50" s="50">
        <f t="shared" si="23"/>
        <v>7</v>
      </c>
      <c r="S50" s="38"/>
      <c r="T50" s="107" t="str">
        <f t="shared" si="30"/>
        <v/>
      </c>
      <c r="U50" s="71">
        <f>DATE($A$1,12,ROWS($C$38:W50))</f>
        <v>44543</v>
      </c>
      <c r="V50" s="50">
        <f t="shared" si="25"/>
        <v>2</v>
      </c>
      <c r="W50" s="28" t="s">
        <v>26</v>
      </c>
      <c r="X50" s="107" t="str">
        <f t="shared" si="31"/>
        <v>v.50</v>
      </c>
      <c r="Y50" s="62"/>
    </row>
    <row r="51" spans="1:25" s="24" customFormat="1" ht="16.7" customHeight="1" x14ac:dyDescent="0.25">
      <c r="A51" s="48">
        <f>DATE($A$1,7,ROWS($C$38:C51))</f>
        <v>44391</v>
      </c>
      <c r="B51" s="50">
        <f t="shared" si="19"/>
        <v>4</v>
      </c>
      <c r="C51" s="28"/>
      <c r="D51" s="110" t="str">
        <f t="shared" si="26"/>
        <v/>
      </c>
      <c r="E51" s="57">
        <f>DATE($A$1,8,ROWS($C$38:G51))</f>
        <v>44422</v>
      </c>
      <c r="F51" s="50">
        <f t="shared" si="20"/>
        <v>7</v>
      </c>
      <c r="G51" s="27"/>
      <c r="H51" s="107" t="str">
        <f t="shared" si="27"/>
        <v/>
      </c>
      <c r="I51" s="71">
        <f>DATE($A$1,9,ROWS($C$38:K51))</f>
        <v>44453</v>
      </c>
      <c r="J51" s="50">
        <f t="shared" si="21"/>
        <v>3</v>
      </c>
      <c r="K51" s="23"/>
      <c r="L51" s="107" t="str">
        <f t="shared" si="28"/>
        <v/>
      </c>
      <c r="M51" s="71">
        <f>DATE($A$1,10,ROWS($C$38:O51))</f>
        <v>44483</v>
      </c>
      <c r="N51" s="50">
        <f t="shared" si="22"/>
        <v>5</v>
      </c>
      <c r="O51" s="28"/>
      <c r="P51" s="107" t="str">
        <f t="shared" si="29"/>
        <v/>
      </c>
      <c r="Q51" s="71">
        <f>DATE($A$1,11,ROWS($C$38:S51))</f>
        <v>44514</v>
      </c>
      <c r="R51" s="50">
        <f t="shared" si="23"/>
        <v>1</v>
      </c>
      <c r="S51" s="38"/>
      <c r="T51" s="107" t="str">
        <f t="shared" si="30"/>
        <v/>
      </c>
      <c r="U51" s="71">
        <f>DATE($A$1,12,ROWS($C$38:W51))</f>
        <v>44544</v>
      </c>
      <c r="V51" s="50">
        <f t="shared" si="25"/>
        <v>3</v>
      </c>
      <c r="W51" s="28"/>
      <c r="X51" s="107" t="str">
        <f t="shared" si="31"/>
        <v/>
      </c>
      <c r="Y51" s="62"/>
    </row>
    <row r="52" spans="1:25" s="24" customFormat="1" ht="16.7" customHeight="1" x14ac:dyDescent="0.25">
      <c r="A52" s="48">
        <f>DATE($A$1,7,ROWS($C$38:C52))</f>
        <v>44392</v>
      </c>
      <c r="B52" s="50">
        <f t="shared" si="19"/>
        <v>5</v>
      </c>
      <c r="C52" s="28"/>
      <c r="D52" s="110" t="str">
        <f t="shared" si="26"/>
        <v/>
      </c>
      <c r="E52" s="57">
        <f>DATE($A$1,8,ROWS($C$38:G52))</f>
        <v>44423</v>
      </c>
      <c r="F52" s="50">
        <f t="shared" si="20"/>
        <v>1</v>
      </c>
      <c r="G52" s="27"/>
      <c r="H52" s="107" t="str">
        <f t="shared" si="27"/>
        <v/>
      </c>
      <c r="I52" s="71">
        <f>DATE($A$1,9,ROWS($C$38:K52))</f>
        <v>44454</v>
      </c>
      <c r="J52" s="50">
        <f t="shared" si="21"/>
        <v>4</v>
      </c>
      <c r="K52" s="28"/>
      <c r="L52" s="107" t="str">
        <f t="shared" si="28"/>
        <v/>
      </c>
      <c r="M52" s="71">
        <f>DATE($A$1,10,ROWS($C$38:O52))</f>
        <v>44484</v>
      </c>
      <c r="N52" s="50">
        <f t="shared" si="22"/>
        <v>6</v>
      </c>
      <c r="O52" s="28"/>
      <c r="P52" s="107" t="str">
        <f t="shared" si="29"/>
        <v/>
      </c>
      <c r="Q52" s="71">
        <f>DATE($A$1,11,ROWS($C$38:S52))</f>
        <v>44515</v>
      </c>
      <c r="R52" s="50">
        <f t="shared" si="23"/>
        <v>2</v>
      </c>
      <c r="S52" s="23"/>
      <c r="T52" s="107" t="str">
        <f t="shared" si="30"/>
        <v>v.46</v>
      </c>
      <c r="U52" s="71">
        <f>DATE($A$1,12,ROWS($C$38:W52))</f>
        <v>44545</v>
      </c>
      <c r="V52" s="50">
        <f t="shared" si="25"/>
        <v>4</v>
      </c>
      <c r="W52" s="28"/>
      <c r="X52" s="107" t="str">
        <f t="shared" si="31"/>
        <v/>
      </c>
      <c r="Y52" s="62"/>
    </row>
    <row r="53" spans="1:25" s="24" customFormat="1" ht="16.7" customHeight="1" x14ac:dyDescent="0.25">
      <c r="A53" s="48">
        <f>DATE($A$1,7,ROWS($C$38:C53))</f>
        <v>44393</v>
      </c>
      <c r="B53" s="50">
        <f t="shared" si="19"/>
        <v>6</v>
      </c>
      <c r="C53" s="23"/>
      <c r="D53" s="110" t="str">
        <f t="shared" si="26"/>
        <v/>
      </c>
      <c r="E53" s="57">
        <f>DATE($A$1,8,ROWS($C$38:G53))</f>
        <v>44424</v>
      </c>
      <c r="F53" s="50">
        <f t="shared" si="20"/>
        <v>2</v>
      </c>
      <c r="G53" s="28"/>
      <c r="H53" s="107" t="str">
        <f t="shared" si="27"/>
        <v>v.33</v>
      </c>
      <c r="I53" s="71">
        <f>DATE($A$1,9,ROWS($C$38:K53))</f>
        <v>44455</v>
      </c>
      <c r="J53" s="50">
        <f t="shared" si="21"/>
        <v>5</v>
      </c>
      <c r="K53" s="28"/>
      <c r="L53" s="107" t="str">
        <f t="shared" si="28"/>
        <v/>
      </c>
      <c r="M53" s="71">
        <f>DATE($A$1,10,ROWS($C$38:O53))</f>
        <v>44485</v>
      </c>
      <c r="N53" s="50">
        <f t="shared" si="22"/>
        <v>7</v>
      </c>
      <c r="O53" s="27"/>
      <c r="P53" s="107" t="str">
        <f t="shared" si="29"/>
        <v/>
      </c>
      <c r="Q53" s="71">
        <f>DATE($A$1,11,ROWS($C$38:S53))</f>
        <v>44516</v>
      </c>
      <c r="R53" s="50">
        <f t="shared" si="23"/>
        <v>3</v>
      </c>
      <c r="S53" s="28"/>
      <c r="T53" s="107" t="str">
        <f t="shared" si="30"/>
        <v/>
      </c>
      <c r="U53" s="71">
        <f>DATE($A$1,12,ROWS($C$38:W53))</f>
        <v>44546</v>
      </c>
      <c r="V53" s="50">
        <f t="shared" si="25"/>
        <v>5</v>
      </c>
      <c r="W53" s="28"/>
      <c r="X53" s="107" t="str">
        <f t="shared" si="31"/>
        <v/>
      </c>
      <c r="Y53" s="62"/>
    </row>
    <row r="54" spans="1:25" s="24" customFormat="1" ht="16.7" customHeight="1" x14ac:dyDescent="0.25">
      <c r="A54" s="48">
        <f>DATE($A$1,7,ROWS($C$38:C54))</f>
        <v>44394</v>
      </c>
      <c r="B54" s="50">
        <f t="shared" si="19"/>
        <v>7</v>
      </c>
      <c r="C54" s="28"/>
      <c r="D54" s="110" t="str">
        <f t="shared" si="26"/>
        <v/>
      </c>
      <c r="E54" s="57">
        <f>DATE($A$1,8,ROWS($C$38:G54))</f>
        <v>44425</v>
      </c>
      <c r="F54" s="50">
        <f t="shared" si="20"/>
        <v>3</v>
      </c>
      <c r="G54" s="28"/>
      <c r="H54" s="107" t="str">
        <f t="shared" si="27"/>
        <v/>
      </c>
      <c r="I54" s="71">
        <f>DATE($A$1,9,ROWS($C$38:K54))</f>
        <v>44456</v>
      </c>
      <c r="J54" s="50">
        <f t="shared" si="21"/>
        <v>6</v>
      </c>
      <c r="K54" s="28"/>
      <c r="L54" s="107" t="str">
        <f t="shared" si="28"/>
        <v/>
      </c>
      <c r="M54" s="71">
        <f>DATE($A$1,10,ROWS($C$38:O54))</f>
        <v>44486</v>
      </c>
      <c r="N54" s="50">
        <f t="shared" si="22"/>
        <v>1</v>
      </c>
      <c r="O54" s="27"/>
      <c r="P54" s="107" t="str">
        <f t="shared" si="29"/>
        <v/>
      </c>
      <c r="Q54" s="71">
        <f>DATE($A$1,11,ROWS($C$38:S54))</f>
        <v>44517</v>
      </c>
      <c r="R54" s="50">
        <f t="shared" si="23"/>
        <v>4</v>
      </c>
      <c r="S54" s="28"/>
      <c r="T54" s="107" t="str">
        <f t="shared" si="30"/>
        <v/>
      </c>
      <c r="U54" s="71">
        <f>DATE($A$1,12,ROWS($C$38:W54))</f>
        <v>44547</v>
      </c>
      <c r="V54" s="50">
        <f t="shared" si="25"/>
        <v>6</v>
      </c>
      <c r="W54" s="28"/>
      <c r="X54" s="107" t="str">
        <f t="shared" si="31"/>
        <v/>
      </c>
      <c r="Y54" s="62"/>
    </row>
    <row r="55" spans="1:25" s="24" customFormat="1" ht="16.7" customHeight="1" x14ac:dyDescent="0.25">
      <c r="A55" s="48">
        <f>DATE($A$1,7,ROWS($C$38:C55))</f>
        <v>44395</v>
      </c>
      <c r="B55" s="50">
        <f t="shared" si="19"/>
        <v>1</v>
      </c>
      <c r="C55" s="28"/>
      <c r="D55" s="110" t="str">
        <f t="shared" si="26"/>
        <v/>
      </c>
      <c r="E55" s="57">
        <f>DATE($A$1,8,ROWS($C$38:G55))</f>
        <v>44426</v>
      </c>
      <c r="F55" s="50">
        <f t="shared" si="20"/>
        <v>4</v>
      </c>
      <c r="G55" s="28"/>
      <c r="H55" s="107" t="str">
        <f t="shared" si="27"/>
        <v/>
      </c>
      <c r="I55" s="71">
        <f>DATE($A$1,9,ROWS($C$38:K55))</f>
        <v>44457</v>
      </c>
      <c r="J55" s="50">
        <f t="shared" si="21"/>
        <v>7</v>
      </c>
      <c r="K55" s="27"/>
      <c r="L55" s="107" t="str">
        <f t="shared" si="28"/>
        <v/>
      </c>
      <c r="M55" s="71">
        <f>DATE($A$1,10,ROWS($C$38:O55))</f>
        <v>44487</v>
      </c>
      <c r="N55" s="50">
        <f t="shared" si="22"/>
        <v>2</v>
      </c>
      <c r="O55" s="28"/>
      <c r="P55" s="107" t="str">
        <f t="shared" si="29"/>
        <v>v.42</v>
      </c>
      <c r="Q55" s="71">
        <f>DATE($A$1,11,ROWS($C$38:S55))</f>
        <v>44518</v>
      </c>
      <c r="R55" s="50">
        <f t="shared" si="23"/>
        <v>5</v>
      </c>
      <c r="S55" s="28"/>
      <c r="T55" s="107" t="str">
        <f t="shared" si="30"/>
        <v/>
      </c>
      <c r="U55" s="71">
        <f>DATE($A$1,12,ROWS($C$38:W55))</f>
        <v>44548</v>
      </c>
      <c r="V55" s="50">
        <f t="shared" si="25"/>
        <v>7</v>
      </c>
      <c r="W55" s="27"/>
      <c r="X55" s="107" t="str">
        <f t="shared" si="31"/>
        <v/>
      </c>
      <c r="Y55" s="62"/>
    </row>
    <row r="56" spans="1:25" s="24" customFormat="1" ht="16.7" customHeight="1" x14ac:dyDescent="0.25">
      <c r="A56" s="48">
        <f>DATE($A$1,7,ROWS($C$38:C56))</f>
        <v>44396</v>
      </c>
      <c r="B56" s="50">
        <f t="shared" si="19"/>
        <v>2</v>
      </c>
      <c r="C56" s="28"/>
      <c r="D56" s="110" t="str">
        <f t="shared" si="26"/>
        <v>v.29</v>
      </c>
      <c r="E56" s="57">
        <f>DATE($A$1,8,ROWS($C$38:G56))</f>
        <v>44427</v>
      </c>
      <c r="F56" s="50">
        <f t="shared" si="20"/>
        <v>5</v>
      </c>
      <c r="G56" s="28"/>
      <c r="H56" s="107" t="str">
        <f t="shared" si="27"/>
        <v/>
      </c>
      <c r="I56" s="71">
        <f>DATE($A$1,9,ROWS($C$38:K56))</f>
        <v>44458</v>
      </c>
      <c r="J56" s="50">
        <f t="shared" si="21"/>
        <v>1</v>
      </c>
      <c r="K56" s="27"/>
      <c r="L56" s="107" t="str">
        <f t="shared" si="28"/>
        <v/>
      </c>
      <c r="M56" s="71">
        <f>DATE($A$1,10,ROWS($C$38:O56))</f>
        <v>44488</v>
      </c>
      <c r="N56" s="50">
        <f t="shared" si="22"/>
        <v>3</v>
      </c>
      <c r="O56" s="28"/>
      <c r="P56" s="107" t="str">
        <f t="shared" si="29"/>
        <v/>
      </c>
      <c r="Q56" s="71">
        <f>DATE($A$1,11,ROWS($C$38:S56))</f>
        <v>44519</v>
      </c>
      <c r="R56" s="50">
        <f t="shared" si="23"/>
        <v>6</v>
      </c>
      <c r="S56" s="28"/>
      <c r="T56" s="107" t="str">
        <f t="shared" si="30"/>
        <v/>
      </c>
      <c r="U56" s="71">
        <f>DATE($A$1,12,ROWS($C$38:W56))</f>
        <v>44549</v>
      </c>
      <c r="V56" s="50">
        <f t="shared" si="25"/>
        <v>1</v>
      </c>
      <c r="W56" s="27"/>
      <c r="X56" s="107" t="str">
        <f t="shared" si="31"/>
        <v/>
      </c>
      <c r="Y56" s="62"/>
    </row>
    <row r="57" spans="1:25" s="24" customFormat="1" ht="16.7" customHeight="1" x14ac:dyDescent="0.25">
      <c r="A57" s="48">
        <f>DATE($A$1,7,ROWS($C$38:C57))</f>
        <v>44397</v>
      </c>
      <c r="B57" s="50">
        <f t="shared" si="19"/>
        <v>3</v>
      </c>
      <c r="C57" s="23"/>
      <c r="D57" s="110" t="str">
        <f t="shared" si="26"/>
        <v/>
      </c>
      <c r="E57" s="57">
        <f>DATE($A$1,8,ROWS($C$38:G57))</f>
        <v>44428</v>
      </c>
      <c r="F57" s="50">
        <f t="shared" si="20"/>
        <v>6</v>
      </c>
      <c r="G57" s="28"/>
      <c r="H57" s="107" t="str">
        <f t="shared" si="27"/>
        <v/>
      </c>
      <c r="I57" s="71">
        <f>DATE($A$1,9,ROWS($C$38:K57))</f>
        <v>44459</v>
      </c>
      <c r="J57" s="50">
        <f t="shared" si="21"/>
        <v>2</v>
      </c>
      <c r="K57" s="28"/>
      <c r="L57" s="107" t="str">
        <f t="shared" si="28"/>
        <v>v.38</v>
      </c>
      <c r="M57" s="71">
        <f>DATE($A$1,10,ROWS($C$38:O57))</f>
        <v>44489</v>
      </c>
      <c r="N57" s="50">
        <f t="shared" si="22"/>
        <v>4</v>
      </c>
      <c r="O57" s="28"/>
      <c r="P57" s="107" t="str">
        <f t="shared" si="29"/>
        <v/>
      </c>
      <c r="Q57" s="71">
        <f>DATE($A$1,11,ROWS($C$38:S57))</f>
        <v>44520</v>
      </c>
      <c r="R57" s="50">
        <f t="shared" si="23"/>
        <v>7</v>
      </c>
      <c r="S57" s="28"/>
      <c r="T57" s="107" t="str">
        <f t="shared" si="30"/>
        <v/>
      </c>
      <c r="U57" s="71">
        <f>DATE($A$1,12,ROWS($C$38:W57))</f>
        <v>44550</v>
      </c>
      <c r="V57" s="50">
        <f t="shared" si="25"/>
        <v>2</v>
      </c>
      <c r="W57" s="28"/>
      <c r="X57" s="107" t="str">
        <f t="shared" si="31"/>
        <v>v.51</v>
      </c>
      <c r="Y57" s="62"/>
    </row>
    <row r="58" spans="1:25" s="24" customFormat="1" ht="16.7" customHeight="1" x14ac:dyDescent="0.25">
      <c r="A58" s="48">
        <f>DATE($A$1,7,ROWS($C$38:C58))</f>
        <v>44398</v>
      </c>
      <c r="B58" s="50">
        <f t="shared" si="19"/>
        <v>4</v>
      </c>
      <c r="C58" s="28"/>
      <c r="D58" s="110" t="str">
        <f t="shared" si="26"/>
        <v/>
      </c>
      <c r="E58" s="57">
        <f>DATE($A$1,8,ROWS($C$38:G58))</f>
        <v>44429</v>
      </c>
      <c r="F58" s="50">
        <f t="shared" si="20"/>
        <v>7</v>
      </c>
      <c r="G58" s="27"/>
      <c r="H58" s="107" t="str">
        <f t="shared" si="27"/>
        <v/>
      </c>
      <c r="I58" s="71">
        <f>DATE($A$1,9,ROWS($C$38:K58))</f>
        <v>44460</v>
      </c>
      <c r="J58" s="50">
        <f t="shared" si="21"/>
        <v>3</v>
      </c>
      <c r="K58" s="28"/>
      <c r="L58" s="107" t="str">
        <f t="shared" si="28"/>
        <v/>
      </c>
      <c r="M58" s="71">
        <f>DATE($A$1,10,ROWS($C$38:O58))</f>
        <v>44490</v>
      </c>
      <c r="N58" s="50">
        <f t="shared" si="22"/>
        <v>5</v>
      </c>
      <c r="O58" s="28"/>
      <c r="P58" s="107" t="str">
        <f t="shared" si="29"/>
        <v/>
      </c>
      <c r="Q58" s="71">
        <f>DATE($A$1,11,ROWS($C$38:S58))</f>
        <v>44521</v>
      </c>
      <c r="R58" s="50">
        <f t="shared" si="23"/>
        <v>1</v>
      </c>
      <c r="S58" s="38"/>
      <c r="T58" s="107" t="str">
        <f t="shared" si="30"/>
        <v/>
      </c>
      <c r="U58" s="71">
        <f>DATE($A$1,12,ROWS($C$38:W58))</f>
        <v>44551</v>
      </c>
      <c r="V58" s="50">
        <f t="shared" si="25"/>
        <v>3</v>
      </c>
      <c r="W58" s="29"/>
      <c r="X58" s="107" t="str">
        <f t="shared" si="31"/>
        <v/>
      </c>
      <c r="Y58" s="62"/>
    </row>
    <row r="59" spans="1:25" s="24" customFormat="1" ht="16.7" customHeight="1" x14ac:dyDescent="0.25">
      <c r="A59" s="48">
        <f>DATE($A$1,7,ROWS($C$38:C59))</f>
        <v>44399</v>
      </c>
      <c r="B59" s="50">
        <f t="shared" si="19"/>
        <v>5</v>
      </c>
      <c r="C59" s="28"/>
      <c r="D59" s="110" t="str">
        <f t="shared" si="26"/>
        <v/>
      </c>
      <c r="E59" s="57">
        <f>DATE($A$1,8,ROWS($C$38:G59))</f>
        <v>44430</v>
      </c>
      <c r="F59" s="50">
        <f t="shared" si="20"/>
        <v>1</v>
      </c>
      <c r="G59" s="27"/>
      <c r="H59" s="107" t="str">
        <f t="shared" si="27"/>
        <v/>
      </c>
      <c r="I59" s="71">
        <f>DATE($A$1,9,ROWS($C$38:K59))</f>
        <v>44461</v>
      </c>
      <c r="J59" s="50">
        <f t="shared" si="21"/>
        <v>4</v>
      </c>
      <c r="K59" s="28"/>
      <c r="L59" s="107" t="str">
        <f t="shared" si="28"/>
        <v/>
      </c>
      <c r="M59" s="71">
        <f>DATE($A$1,10,ROWS($C$38:O59))</f>
        <v>44491</v>
      </c>
      <c r="N59" s="50">
        <f t="shared" si="22"/>
        <v>6</v>
      </c>
      <c r="O59" s="28"/>
      <c r="P59" s="107" t="str">
        <f t="shared" si="29"/>
        <v/>
      </c>
      <c r="Q59" s="71">
        <f>DATE($A$1,11,ROWS($C$38:S59))</f>
        <v>44522</v>
      </c>
      <c r="R59" s="50">
        <f t="shared" si="23"/>
        <v>2</v>
      </c>
      <c r="S59" s="30"/>
      <c r="T59" s="107" t="str">
        <f t="shared" si="30"/>
        <v>v.47</v>
      </c>
      <c r="U59" s="71">
        <f>DATE($A$1,12,ROWS($C$38:W59))</f>
        <v>44552</v>
      </c>
      <c r="V59" s="50">
        <f t="shared" si="25"/>
        <v>4</v>
      </c>
      <c r="W59" s="28"/>
      <c r="X59" s="107" t="str">
        <f t="shared" si="31"/>
        <v/>
      </c>
      <c r="Y59" s="62"/>
    </row>
    <row r="60" spans="1:25" s="24" customFormat="1" ht="16.7" customHeight="1" x14ac:dyDescent="0.25">
      <c r="A60" s="48">
        <f>DATE($A$1,7,ROWS($C$38:C60))</f>
        <v>44400</v>
      </c>
      <c r="B60" s="50">
        <f t="shared" si="19"/>
        <v>6</v>
      </c>
      <c r="C60" s="28"/>
      <c r="D60" s="110" t="str">
        <f t="shared" si="26"/>
        <v/>
      </c>
      <c r="E60" s="57">
        <f>DATE($A$1,8,ROWS($C$38:G60))</f>
        <v>44431</v>
      </c>
      <c r="F60" s="50">
        <f t="shared" si="20"/>
        <v>2</v>
      </c>
      <c r="G60" s="28"/>
      <c r="H60" s="107" t="str">
        <f t="shared" si="27"/>
        <v>v.34</v>
      </c>
      <c r="I60" s="71">
        <f>DATE($A$1,9,ROWS($C$38:K60))</f>
        <v>44462</v>
      </c>
      <c r="J60" s="50">
        <f t="shared" si="21"/>
        <v>5</v>
      </c>
      <c r="K60" s="39"/>
      <c r="L60" s="107" t="str">
        <f t="shared" si="28"/>
        <v/>
      </c>
      <c r="M60" s="71">
        <f>DATE($A$1,10,ROWS($C$38:O60))</f>
        <v>44492</v>
      </c>
      <c r="N60" s="50">
        <f t="shared" si="22"/>
        <v>7</v>
      </c>
      <c r="O60" s="27"/>
      <c r="P60" s="107" t="str">
        <f t="shared" si="29"/>
        <v/>
      </c>
      <c r="Q60" s="71">
        <f>DATE($A$1,11,ROWS($C$38:S60))</f>
        <v>44523</v>
      </c>
      <c r="R60" s="50">
        <f t="shared" si="23"/>
        <v>3</v>
      </c>
      <c r="S60" s="30"/>
      <c r="T60" s="107" t="str">
        <f t="shared" si="30"/>
        <v/>
      </c>
      <c r="U60" s="71">
        <f>DATE($A$1,12,ROWS($C$38:W60))</f>
        <v>44553</v>
      </c>
      <c r="V60" s="50">
        <f t="shared" si="25"/>
        <v>5</v>
      </c>
      <c r="W60" s="28"/>
      <c r="X60" s="107" t="str">
        <f t="shared" si="31"/>
        <v/>
      </c>
      <c r="Y60" s="62"/>
    </row>
    <row r="61" spans="1:25" s="24" customFormat="1" ht="16.7" customHeight="1" x14ac:dyDescent="0.25">
      <c r="A61" s="48">
        <f>DATE($A$1,7,ROWS($C$38:C61))</f>
        <v>44401</v>
      </c>
      <c r="B61" s="50">
        <f t="shared" si="19"/>
        <v>7</v>
      </c>
      <c r="C61" s="28"/>
      <c r="D61" s="110" t="str">
        <f t="shared" si="26"/>
        <v/>
      </c>
      <c r="E61" s="57">
        <f>DATE($A$1,8,ROWS($C$38:G61))</f>
        <v>44432</v>
      </c>
      <c r="F61" s="50">
        <f t="shared" si="20"/>
        <v>3</v>
      </c>
      <c r="G61" s="28"/>
      <c r="H61" s="107" t="str">
        <f t="shared" si="27"/>
        <v/>
      </c>
      <c r="I61" s="71">
        <f>DATE($A$1,9,ROWS($C$38:K61))</f>
        <v>44463</v>
      </c>
      <c r="J61" s="50">
        <f t="shared" si="21"/>
        <v>6</v>
      </c>
      <c r="K61" s="28"/>
      <c r="L61" s="107" t="str">
        <f t="shared" si="28"/>
        <v/>
      </c>
      <c r="M61" s="71">
        <f>DATE($A$1,10,ROWS($C$38:O61))</f>
        <v>44493</v>
      </c>
      <c r="N61" s="50">
        <f t="shared" si="22"/>
        <v>1</v>
      </c>
      <c r="O61" s="27"/>
      <c r="P61" s="107" t="str">
        <f t="shared" si="29"/>
        <v/>
      </c>
      <c r="Q61" s="71">
        <f>DATE($A$1,11,ROWS($C$38:S61))</f>
        <v>44524</v>
      </c>
      <c r="R61" s="50">
        <f t="shared" si="23"/>
        <v>4</v>
      </c>
      <c r="S61" s="30"/>
      <c r="T61" s="107" t="str">
        <f t="shared" si="30"/>
        <v/>
      </c>
      <c r="U61" s="71">
        <f>DATE($A$1,12,ROWS($C$38:W61))</f>
        <v>44554</v>
      </c>
      <c r="V61" s="50">
        <f t="shared" si="25"/>
        <v>6</v>
      </c>
      <c r="W61" s="28" t="s">
        <v>27</v>
      </c>
      <c r="X61" s="107" t="str">
        <f t="shared" si="31"/>
        <v/>
      </c>
      <c r="Y61" s="62"/>
    </row>
    <row r="62" spans="1:25" s="24" customFormat="1" ht="16.7" customHeight="1" x14ac:dyDescent="0.25">
      <c r="A62" s="48">
        <f>DATE($A$1,7,ROWS($C$38:C62))</f>
        <v>44402</v>
      </c>
      <c r="B62" s="50">
        <f t="shared" si="19"/>
        <v>1</v>
      </c>
      <c r="C62" s="28"/>
      <c r="D62" s="110" t="str">
        <f t="shared" si="26"/>
        <v/>
      </c>
      <c r="E62" s="57">
        <f>DATE($A$1,8,ROWS($C$38:G62))</f>
        <v>44433</v>
      </c>
      <c r="F62" s="50">
        <f t="shared" si="20"/>
        <v>4</v>
      </c>
      <c r="G62" s="28"/>
      <c r="H62" s="107" t="str">
        <f t="shared" si="27"/>
        <v/>
      </c>
      <c r="I62" s="71">
        <f>DATE($A$1,9,ROWS($C$38:K62))</f>
        <v>44464</v>
      </c>
      <c r="J62" s="50">
        <f t="shared" si="21"/>
        <v>7</v>
      </c>
      <c r="K62" s="27"/>
      <c r="L62" s="107" t="str">
        <f t="shared" si="28"/>
        <v/>
      </c>
      <c r="M62" s="71">
        <f>DATE($A$1,10,ROWS($C$38:O62))</f>
        <v>44494</v>
      </c>
      <c r="N62" s="50">
        <f t="shared" si="22"/>
        <v>2</v>
      </c>
      <c r="O62" s="30"/>
      <c r="P62" s="107" t="str">
        <f t="shared" si="29"/>
        <v>v.43</v>
      </c>
      <c r="Q62" s="71">
        <f>DATE($A$1,11,ROWS($C$38:S62))</f>
        <v>44525</v>
      </c>
      <c r="R62" s="50">
        <f t="shared" si="23"/>
        <v>5</v>
      </c>
      <c r="S62" s="39"/>
      <c r="T62" s="107" t="str">
        <f t="shared" si="30"/>
        <v/>
      </c>
      <c r="U62" s="81">
        <f>DATE($A$1,12,ROWS($C$38:W62))</f>
        <v>44555</v>
      </c>
      <c r="V62" s="82">
        <f t="shared" si="25"/>
        <v>7</v>
      </c>
      <c r="W62" s="79" t="s">
        <v>28</v>
      </c>
      <c r="X62" s="113" t="str">
        <f t="shared" si="31"/>
        <v/>
      </c>
      <c r="Y62" s="62"/>
    </row>
    <row r="63" spans="1:25" s="24" customFormat="1" ht="16.7" customHeight="1" x14ac:dyDescent="0.25">
      <c r="A63" s="48">
        <f>DATE($A$1,7,ROWS($C$38:C63))</f>
        <v>44403</v>
      </c>
      <c r="B63" s="50">
        <f t="shared" si="19"/>
        <v>2</v>
      </c>
      <c r="C63" s="28"/>
      <c r="D63" s="110" t="str">
        <f t="shared" si="26"/>
        <v>v.30</v>
      </c>
      <c r="E63" s="57">
        <f>DATE($A$1,8,ROWS($C$38:G63))</f>
        <v>44434</v>
      </c>
      <c r="F63" s="50">
        <f t="shared" si="20"/>
        <v>5</v>
      </c>
      <c r="G63" s="28"/>
      <c r="H63" s="107" t="str">
        <f t="shared" si="27"/>
        <v/>
      </c>
      <c r="I63" s="71">
        <f>DATE($A$1,9,ROWS($C$38:K63))</f>
        <v>44465</v>
      </c>
      <c r="J63" s="50">
        <f t="shared" si="21"/>
        <v>1</v>
      </c>
      <c r="K63" s="27"/>
      <c r="L63" s="107" t="str">
        <f t="shared" si="28"/>
        <v/>
      </c>
      <c r="M63" s="71">
        <f>DATE($A$1,10,ROWS($C$38:O63))</f>
        <v>44495</v>
      </c>
      <c r="N63" s="50">
        <f t="shared" si="22"/>
        <v>3</v>
      </c>
      <c r="O63" s="28"/>
      <c r="P63" s="107" t="str">
        <f t="shared" si="29"/>
        <v/>
      </c>
      <c r="Q63" s="71">
        <f>DATE($A$1,11,ROWS($C$38:S63))</f>
        <v>44526</v>
      </c>
      <c r="R63" s="50">
        <f t="shared" si="23"/>
        <v>6</v>
      </c>
      <c r="S63" s="28"/>
      <c r="T63" s="107" t="str">
        <f t="shared" si="30"/>
        <v/>
      </c>
      <c r="U63" s="81">
        <f>DATE($A$1,12,ROWS($C$38:W63))</f>
        <v>44556</v>
      </c>
      <c r="V63" s="82">
        <f t="shared" si="25"/>
        <v>1</v>
      </c>
      <c r="W63" s="79" t="s">
        <v>29</v>
      </c>
      <c r="X63" s="113" t="str">
        <f t="shared" si="31"/>
        <v/>
      </c>
      <c r="Y63" s="62"/>
    </row>
    <row r="64" spans="1:25" s="24" customFormat="1" ht="16.7" customHeight="1" x14ac:dyDescent="0.25">
      <c r="A64" s="48">
        <f>DATE($A$1,7,ROWS($C$38:C64))</f>
        <v>44404</v>
      </c>
      <c r="B64" s="50">
        <f t="shared" si="19"/>
        <v>3</v>
      </c>
      <c r="C64" s="28"/>
      <c r="D64" s="110" t="str">
        <f t="shared" si="26"/>
        <v/>
      </c>
      <c r="E64" s="57">
        <f>DATE($A$1,8,ROWS($C$38:G64))</f>
        <v>44435</v>
      </c>
      <c r="F64" s="50">
        <f t="shared" si="20"/>
        <v>6</v>
      </c>
      <c r="G64" s="28"/>
      <c r="H64" s="107" t="str">
        <f t="shared" si="27"/>
        <v/>
      </c>
      <c r="I64" s="71">
        <f>DATE($A$1,9,ROWS($C$38:K64))</f>
        <v>44466</v>
      </c>
      <c r="J64" s="50">
        <f t="shared" si="21"/>
        <v>2</v>
      </c>
      <c r="K64" s="28"/>
      <c r="L64" s="107" t="str">
        <f t="shared" si="28"/>
        <v>v.39</v>
      </c>
      <c r="M64" s="71">
        <f>DATE($A$1,10,ROWS($C$38:O64))</f>
        <v>44496</v>
      </c>
      <c r="N64" s="50">
        <f t="shared" si="22"/>
        <v>4</v>
      </c>
      <c r="O64" s="30"/>
      <c r="P64" s="107" t="str">
        <f t="shared" si="29"/>
        <v/>
      </c>
      <c r="Q64" s="71">
        <f>DATE($A$1,11,ROWS($C$38:S64))</f>
        <v>44527</v>
      </c>
      <c r="R64" s="50">
        <f t="shared" si="23"/>
        <v>7</v>
      </c>
      <c r="S64" s="27"/>
      <c r="T64" s="107" t="str">
        <f t="shared" si="30"/>
        <v/>
      </c>
      <c r="U64" s="71">
        <f>DATE($A$1,12,ROWS($C$38:W64))</f>
        <v>44557</v>
      </c>
      <c r="V64" s="50">
        <f t="shared" si="25"/>
        <v>2</v>
      </c>
      <c r="W64" s="30"/>
      <c r="X64" s="107" t="str">
        <f t="shared" si="31"/>
        <v>v.52</v>
      </c>
      <c r="Y64" s="62"/>
    </row>
    <row r="65" spans="1:29" s="24" customFormat="1" ht="16.7" customHeight="1" x14ac:dyDescent="0.25">
      <c r="A65" s="48">
        <f>DATE($A$1,7,ROWS($C$38:C65))</f>
        <v>44405</v>
      </c>
      <c r="B65" s="50">
        <f t="shared" si="19"/>
        <v>4</v>
      </c>
      <c r="C65" s="28"/>
      <c r="D65" s="110" t="str">
        <f t="shared" si="26"/>
        <v/>
      </c>
      <c r="E65" s="57">
        <f>DATE($A$1,8,ROWS($C$38:G65))</f>
        <v>44436</v>
      </c>
      <c r="F65" s="50">
        <f t="shared" si="20"/>
        <v>7</v>
      </c>
      <c r="G65" s="27"/>
      <c r="H65" s="107" t="str">
        <f t="shared" si="27"/>
        <v/>
      </c>
      <c r="I65" s="71">
        <f>DATE($A$1,9,ROWS($C$38:K65))</f>
        <v>44467</v>
      </c>
      <c r="J65" s="50">
        <f t="shared" si="21"/>
        <v>3</v>
      </c>
      <c r="K65" s="28"/>
      <c r="L65" s="107" t="str">
        <f t="shared" si="28"/>
        <v/>
      </c>
      <c r="M65" s="71">
        <f>DATE($A$1,10,ROWS($C$38:O65))</f>
        <v>44497</v>
      </c>
      <c r="N65" s="50">
        <f t="shared" si="22"/>
        <v>5</v>
      </c>
      <c r="O65" s="39"/>
      <c r="P65" s="107" t="str">
        <f t="shared" si="29"/>
        <v/>
      </c>
      <c r="Q65" s="71">
        <f>DATE($A$1,11,ROWS($C$38:S65))</f>
        <v>44528</v>
      </c>
      <c r="R65" s="50">
        <f t="shared" si="23"/>
        <v>1</v>
      </c>
      <c r="S65" s="27"/>
      <c r="T65" s="107" t="str">
        <f t="shared" si="30"/>
        <v/>
      </c>
      <c r="U65" s="71">
        <f>DATE($A$1,12,ROWS($C$38:W65))</f>
        <v>44558</v>
      </c>
      <c r="V65" s="50">
        <f t="shared" si="25"/>
        <v>3</v>
      </c>
      <c r="W65" s="28"/>
      <c r="X65" s="107" t="str">
        <f t="shared" si="31"/>
        <v/>
      </c>
      <c r="Y65" s="62"/>
    </row>
    <row r="66" spans="1:29" s="24" customFormat="1" ht="16.7" customHeight="1" x14ac:dyDescent="0.25">
      <c r="A66" s="48">
        <f>DATE($A$1,7,ROWS($C$38:C66))</f>
        <v>44406</v>
      </c>
      <c r="B66" s="50">
        <f t="shared" si="19"/>
        <v>5</v>
      </c>
      <c r="C66" s="28"/>
      <c r="D66" s="110" t="str">
        <f t="shared" si="26"/>
        <v/>
      </c>
      <c r="E66" s="57">
        <f>DATE($A$1,8,ROWS($C$38:G66))</f>
        <v>44437</v>
      </c>
      <c r="F66" s="50">
        <f t="shared" si="20"/>
        <v>1</v>
      </c>
      <c r="G66" s="27"/>
      <c r="H66" s="107" t="str">
        <f t="shared" si="27"/>
        <v/>
      </c>
      <c r="I66" s="71">
        <f>DATE($A$1,9,ROWS($C$38:K66))</f>
        <v>44468</v>
      </c>
      <c r="J66" s="50">
        <f t="shared" si="21"/>
        <v>4</v>
      </c>
      <c r="K66" s="28"/>
      <c r="L66" s="107" t="str">
        <f t="shared" si="28"/>
        <v/>
      </c>
      <c r="M66" s="71">
        <f>DATE($A$1,10,ROWS($C$38:O66))</f>
        <v>44498</v>
      </c>
      <c r="N66" s="50">
        <f t="shared" si="22"/>
        <v>6</v>
      </c>
      <c r="O66" s="28"/>
      <c r="P66" s="107" t="str">
        <f t="shared" si="29"/>
        <v/>
      </c>
      <c r="Q66" s="71">
        <f>DATE($A$1,11,ROWS($C$38:S66))</f>
        <v>44529</v>
      </c>
      <c r="R66" s="50">
        <f t="shared" si="23"/>
        <v>2</v>
      </c>
      <c r="S66" s="28"/>
      <c r="T66" s="107" t="str">
        <f t="shared" si="30"/>
        <v>v.48</v>
      </c>
      <c r="U66" s="71">
        <f>DATE($A$1,12,ROWS($C$38:W66))</f>
        <v>44559</v>
      </c>
      <c r="V66" s="50">
        <f t="shared" si="25"/>
        <v>4</v>
      </c>
      <c r="W66" s="28"/>
      <c r="X66" s="107" t="str">
        <f t="shared" si="31"/>
        <v/>
      </c>
      <c r="Y66" s="62"/>
    </row>
    <row r="67" spans="1:29" s="24" customFormat="1" ht="16.7" customHeight="1" x14ac:dyDescent="0.25">
      <c r="A67" s="48">
        <f>DATE($A$1,7,ROWS($C$38:C67))</f>
        <v>44407</v>
      </c>
      <c r="B67" s="50">
        <f t="shared" si="19"/>
        <v>6</v>
      </c>
      <c r="C67" s="28"/>
      <c r="D67" s="110" t="str">
        <f t="shared" si="26"/>
        <v/>
      </c>
      <c r="E67" s="57">
        <f>DATE($A$1,8,ROWS($C$38:G67))</f>
        <v>44438</v>
      </c>
      <c r="F67" s="50">
        <f t="shared" si="20"/>
        <v>2</v>
      </c>
      <c r="G67" s="28"/>
      <c r="H67" s="107" t="str">
        <f t="shared" si="27"/>
        <v>v.35</v>
      </c>
      <c r="I67" s="66">
        <f>DATE($A$1,9,ROWS($C$38:K67))</f>
        <v>44469</v>
      </c>
      <c r="J67" s="59">
        <f t="shared" si="21"/>
        <v>5</v>
      </c>
      <c r="K67" s="64"/>
      <c r="L67" s="108" t="str">
        <f t="shared" si="28"/>
        <v/>
      </c>
      <c r="M67" s="71">
        <f>DATE($A$1,10,ROWS($C$38:O67))</f>
        <v>44499</v>
      </c>
      <c r="N67" s="50">
        <f t="shared" si="22"/>
        <v>7</v>
      </c>
      <c r="O67" s="38"/>
      <c r="P67" s="107" t="str">
        <f t="shared" si="29"/>
        <v/>
      </c>
      <c r="Q67" s="66">
        <f>DATE($A$1,11,ROWS($C$38:S67))</f>
        <v>44530</v>
      </c>
      <c r="R67" s="59">
        <f t="shared" si="23"/>
        <v>3</v>
      </c>
      <c r="S67" s="60"/>
      <c r="T67" s="108" t="str">
        <f t="shared" si="30"/>
        <v/>
      </c>
      <c r="U67" s="71">
        <f>DATE($A$1,12,ROWS($C$38:W67))</f>
        <v>44560</v>
      </c>
      <c r="V67" s="50">
        <f t="shared" si="25"/>
        <v>5</v>
      </c>
      <c r="W67" s="28"/>
      <c r="X67" s="107" t="str">
        <f t="shared" si="31"/>
        <v/>
      </c>
      <c r="Y67" s="62"/>
    </row>
    <row r="68" spans="1:29" s="24" customFormat="1" ht="16.7" customHeight="1" x14ac:dyDescent="0.25">
      <c r="A68" s="58">
        <f>DATE($A$1,7,ROWS($C$38:C68))</f>
        <v>44408</v>
      </c>
      <c r="B68" s="59">
        <f t="shared" si="19"/>
        <v>7</v>
      </c>
      <c r="C68" s="60"/>
      <c r="D68" s="112" t="str">
        <f t="shared" si="26"/>
        <v/>
      </c>
      <c r="E68" s="66">
        <f>DATE($A$1,8,ROWS($C$38:G68))</f>
        <v>44439</v>
      </c>
      <c r="F68" s="59">
        <f t="shared" si="20"/>
        <v>3</v>
      </c>
      <c r="G68" s="60"/>
      <c r="H68" s="108" t="str">
        <f t="shared" si="27"/>
        <v/>
      </c>
      <c r="I68" s="65"/>
      <c r="J68" s="54"/>
      <c r="K68" s="32"/>
      <c r="L68" s="33"/>
      <c r="M68" s="66">
        <f>DATE($A$1,10,ROWS($C$38:O68))</f>
        <v>44500</v>
      </c>
      <c r="N68" s="59">
        <f t="shared" si="22"/>
        <v>1</v>
      </c>
      <c r="O68" s="60" t="str">
        <f>IF(N68=7,"Alla helgons dag","")</f>
        <v/>
      </c>
      <c r="P68" s="108" t="str">
        <f t="shared" si="29"/>
        <v/>
      </c>
      <c r="Q68" s="65"/>
      <c r="R68" s="54"/>
      <c r="S68" s="32"/>
      <c r="T68" s="33"/>
      <c r="U68" s="66">
        <f>DATE($A$1,12,ROWS($C$38:W68))</f>
        <v>44561</v>
      </c>
      <c r="V68" s="59">
        <f t="shared" si="25"/>
        <v>6</v>
      </c>
      <c r="W68" s="60" t="s">
        <v>30</v>
      </c>
      <c r="X68" s="108" t="str">
        <f t="shared" si="31"/>
        <v/>
      </c>
      <c r="Y68" s="62"/>
    </row>
    <row r="69" spans="1:29" ht="16.7" customHeight="1" x14ac:dyDescent="0.2">
      <c r="A69" s="34"/>
      <c r="B69" s="51"/>
      <c r="C69" s="36"/>
      <c r="D69" s="35"/>
      <c r="E69" s="35"/>
      <c r="F69" s="51"/>
      <c r="G69" s="36"/>
      <c r="H69" s="35"/>
      <c r="I69" s="35"/>
      <c r="J69" s="51"/>
      <c r="K69" s="36"/>
      <c r="L69" s="35"/>
      <c r="M69" s="35"/>
      <c r="N69" s="51"/>
      <c r="O69" s="36"/>
      <c r="P69" s="35"/>
      <c r="Q69" s="35"/>
      <c r="R69" s="51"/>
      <c r="S69" s="36"/>
      <c r="T69" s="35"/>
      <c r="U69" s="35"/>
      <c r="V69" s="51"/>
      <c r="W69" s="36"/>
      <c r="X69" s="35"/>
    </row>
    <row r="70" spans="1:29" ht="16.7" customHeight="1" x14ac:dyDescent="0.2">
      <c r="A70" s="34"/>
      <c r="B70" s="51"/>
      <c r="C70" s="36"/>
      <c r="D70" s="35"/>
      <c r="E70" s="35"/>
      <c r="F70" s="51"/>
      <c r="G70" s="36"/>
      <c r="H70" s="35"/>
      <c r="I70" s="35"/>
      <c r="J70" s="51"/>
      <c r="K70" s="36"/>
      <c r="L70" s="35"/>
      <c r="M70" s="35"/>
      <c r="N70" s="51"/>
      <c r="O70" s="36"/>
      <c r="P70" s="35"/>
      <c r="Q70" s="35"/>
      <c r="R70" s="51"/>
      <c r="S70" s="36"/>
      <c r="T70" s="35"/>
      <c r="U70" s="35"/>
      <c r="V70" s="51"/>
      <c r="W70" s="36"/>
      <c r="X70" s="35"/>
    </row>
    <row r="71" spans="1:29" ht="16.7" customHeight="1" x14ac:dyDescent="0.2">
      <c r="A71" s="34"/>
      <c r="B71" s="51"/>
      <c r="C71" s="36"/>
      <c r="D71" s="35"/>
      <c r="E71" s="35"/>
      <c r="F71" s="51"/>
      <c r="G71" s="36"/>
      <c r="H71" s="35"/>
      <c r="I71" s="35"/>
      <c r="J71" s="51"/>
      <c r="K71" s="36"/>
      <c r="L71" s="35"/>
      <c r="M71" s="35"/>
      <c r="N71" s="51"/>
      <c r="O71" s="36"/>
      <c r="P71" s="35"/>
      <c r="Q71" s="35"/>
      <c r="R71" s="51"/>
      <c r="S71" s="36"/>
      <c r="T71" s="35"/>
      <c r="U71" s="35"/>
      <c r="V71" s="51"/>
      <c r="W71" s="36"/>
      <c r="X71" s="35"/>
    </row>
    <row r="72" spans="1:29" ht="16.7" customHeight="1" x14ac:dyDescent="0.2">
      <c r="A72" s="34"/>
      <c r="B72" s="51"/>
      <c r="C72" s="36"/>
      <c r="D72" s="35"/>
      <c r="E72" s="35"/>
      <c r="F72" s="51"/>
      <c r="G72" s="36"/>
      <c r="H72" s="35"/>
      <c r="I72" s="35"/>
      <c r="J72" s="51"/>
      <c r="K72" s="36"/>
      <c r="L72" s="35"/>
      <c r="M72" s="35"/>
      <c r="N72" s="51"/>
      <c r="O72" s="36"/>
      <c r="P72" s="35"/>
      <c r="Q72" s="35"/>
      <c r="R72" s="51"/>
      <c r="S72" s="36"/>
      <c r="T72" s="35"/>
      <c r="U72" s="35"/>
      <c r="V72" s="51"/>
      <c r="W72" s="36"/>
      <c r="X72" s="35"/>
    </row>
    <row r="73" spans="1:29" ht="16.7" customHeight="1" x14ac:dyDescent="0.2">
      <c r="A73" s="34"/>
      <c r="B73" s="51"/>
      <c r="C73" s="36"/>
      <c r="D73" s="35"/>
      <c r="E73" s="35"/>
      <c r="F73" s="51"/>
      <c r="G73" s="36"/>
      <c r="H73" s="35"/>
      <c r="I73" s="35"/>
      <c r="J73" s="51"/>
      <c r="K73" s="36"/>
      <c r="L73" s="35"/>
      <c r="M73" s="35"/>
      <c r="N73" s="51"/>
      <c r="O73" s="36"/>
      <c r="P73" s="35"/>
      <c r="Q73" s="35"/>
      <c r="R73" s="51"/>
      <c r="S73" s="36"/>
      <c r="T73" s="35"/>
      <c r="U73" s="35"/>
      <c r="V73" s="51"/>
      <c r="W73" s="36"/>
      <c r="X73" s="35"/>
    </row>
    <row r="74" spans="1:29" ht="16.7" customHeight="1" x14ac:dyDescent="0.2">
      <c r="A74" s="34"/>
      <c r="B74" s="51"/>
      <c r="C74" s="36"/>
      <c r="D74" s="35"/>
      <c r="E74" s="35"/>
      <c r="F74" s="51"/>
      <c r="G74" s="36"/>
      <c r="H74" s="35"/>
      <c r="I74" s="35"/>
      <c r="J74" s="51"/>
      <c r="K74" s="36"/>
      <c r="L74" s="35"/>
      <c r="M74" s="35"/>
      <c r="N74" s="51"/>
      <c r="O74" s="36"/>
      <c r="P74" s="35"/>
      <c r="Q74" s="35"/>
      <c r="R74" s="51"/>
      <c r="S74" s="36"/>
      <c r="T74" s="35"/>
      <c r="U74" s="35"/>
      <c r="V74" s="51"/>
      <c r="W74" s="36"/>
      <c r="X74" s="35"/>
    </row>
    <row r="75" spans="1:29" ht="16.7" customHeight="1" x14ac:dyDescent="0.2">
      <c r="A75" s="34"/>
      <c r="B75" s="51"/>
      <c r="C75" s="36"/>
      <c r="D75" s="35"/>
      <c r="E75" s="35"/>
      <c r="F75" s="51"/>
      <c r="G75" s="36"/>
      <c r="H75" s="35"/>
      <c r="I75" s="35"/>
      <c r="J75" s="51"/>
      <c r="K75" s="36"/>
      <c r="L75" s="35"/>
      <c r="M75" s="35"/>
      <c r="N75" s="51"/>
      <c r="O75" s="36"/>
      <c r="P75" s="35"/>
      <c r="Q75" s="35"/>
      <c r="R75" s="51"/>
      <c r="S75" s="36"/>
      <c r="T75" s="35"/>
      <c r="U75" s="35"/>
      <c r="V75" s="51"/>
      <c r="W75" s="36"/>
      <c r="X75" s="35"/>
      <c r="Y75" s="24"/>
      <c r="Z75" s="24"/>
      <c r="AA75" s="24"/>
      <c r="AB75" s="24"/>
      <c r="AC75" s="24"/>
    </row>
    <row r="76" spans="1:29" ht="16.7" customHeight="1" x14ac:dyDescent="0.2">
      <c r="A76" s="34"/>
      <c r="B76" s="51"/>
      <c r="C76" s="36"/>
      <c r="D76" s="35"/>
      <c r="E76" s="35"/>
      <c r="F76" s="51"/>
      <c r="G76" s="36"/>
      <c r="H76" s="35"/>
      <c r="I76" s="35"/>
      <c r="J76" s="51"/>
      <c r="K76" s="36"/>
      <c r="L76" s="35"/>
      <c r="M76" s="35"/>
      <c r="N76" s="51"/>
      <c r="O76" s="36"/>
      <c r="P76" s="35"/>
      <c r="Q76" s="35"/>
      <c r="R76" s="51"/>
      <c r="S76" s="36"/>
      <c r="T76" s="35"/>
      <c r="U76" s="35"/>
      <c r="V76" s="51"/>
      <c r="W76" s="36"/>
      <c r="X76" s="35"/>
      <c r="Y76" s="24"/>
      <c r="Z76" s="24"/>
      <c r="AA76" s="24"/>
      <c r="AB76" s="24"/>
      <c r="AC76" s="24"/>
    </row>
    <row r="77" spans="1:29" ht="16.7" customHeight="1" x14ac:dyDescent="0.2">
      <c r="A77" s="34"/>
      <c r="B77" s="51"/>
      <c r="C77" s="36"/>
      <c r="D77" s="35"/>
      <c r="E77" s="35"/>
      <c r="F77" s="51"/>
      <c r="G77" s="36"/>
      <c r="H77" s="35"/>
      <c r="I77" s="35"/>
      <c r="J77" s="51"/>
      <c r="K77" s="36"/>
      <c r="L77" s="35"/>
      <c r="M77" s="35"/>
      <c r="N77" s="51"/>
      <c r="O77" s="36"/>
      <c r="P77" s="35"/>
      <c r="Q77" s="35"/>
      <c r="R77" s="51"/>
      <c r="S77" s="36"/>
      <c r="T77" s="35"/>
      <c r="U77" s="35"/>
      <c r="V77" s="51"/>
      <c r="W77" s="36"/>
      <c r="X77" s="35"/>
      <c r="Y77" s="24"/>
      <c r="Z77" s="24"/>
      <c r="AA77" s="24"/>
      <c r="AB77" s="24"/>
      <c r="AC77" s="24"/>
    </row>
    <row r="78" spans="1:29" ht="16.7" customHeight="1" x14ac:dyDescent="0.2">
      <c r="A78" s="34"/>
      <c r="B78" s="51"/>
      <c r="C78" s="36"/>
      <c r="D78" s="35"/>
      <c r="E78" s="35"/>
      <c r="F78" s="51"/>
      <c r="G78" s="36"/>
      <c r="H78" s="35"/>
      <c r="I78" s="35"/>
      <c r="J78" s="51"/>
      <c r="K78" s="36"/>
      <c r="L78" s="35"/>
      <c r="M78" s="35"/>
      <c r="N78" s="51"/>
      <c r="O78" s="36"/>
      <c r="P78" s="35"/>
      <c r="Q78" s="35"/>
      <c r="R78" s="51"/>
      <c r="S78" s="36"/>
      <c r="T78" s="35"/>
      <c r="U78" s="35"/>
      <c r="V78" s="51"/>
      <c r="W78" s="36"/>
      <c r="X78" s="35"/>
      <c r="Y78" s="24"/>
      <c r="Z78" s="24"/>
      <c r="AA78" s="24"/>
      <c r="AB78" s="24"/>
      <c r="AC78" s="24"/>
    </row>
    <row r="79" spans="1:29" ht="16.7" customHeight="1" x14ac:dyDescent="0.2">
      <c r="A79" s="34"/>
      <c r="B79" s="51"/>
      <c r="C79" s="36"/>
      <c r="D79" s="35"/>
      <c r="E79" s="35"/>
      <c r="F79" s="51"/>
      <c r="G79" s="36"/>
      <c r="H79" s="35"/>
      <c r="I79" s="35"/>
      <c r="J79" s="51"/>
      <c r="K79" s="36"/>
      <c r="L79" s="35"/>
      <c r="M79" s="35"/>
      <c r="N79" s="51"/>
      <c r="O79" s="36"/>
      <c r="P79" s="35"/>
      <c r="Q79" s="35"/>
      <c r="R79" s="51"/>
      <c r="S79" s="36"/>
      <c r="T79" s="35"/>
      <c r="U79" s="35"/>
      <c r="V79" s="51"/>
      <c r="W79" s="36"/>
      <c r="X79" s="35"/>
      <c r="Y79" s="24"/>
      <c r="Z79" s="24"/>
      <c r="AA79" s="24"/>
      <c r="AB79" s="24"/>
      <c r="AC79" s="24"/>
    </row>
    <row r="80" spans="1:29" ht="16.7" customHeight="1" x14ac:dyDescent="0.2">
      <c r="A80" s="34"/>
      <c r="B80" s="51"/>
      <c r="C80" s="36"/>
      <c r="D80" s="35"/>
      <c r="E80" s="35"/>
      <c r="F80" s="51"/>
      <c r="G80" s="36"/>
      <c r="H80" s="35"/>
      <c r="I80" s="35"/>
      <c r="J80" s="51"/>
      <c r="K80" s="36"/>
      <c r="L80" s="35"/>
      <c r="M80" s="35"/>
      <c r="N80" s="51"/>
      <c r="O80" s="36"/>
      <c r="P80" s="35"/>
      <c r="Q80" s="35"/>
      <c r="R80" s="51"/>
      <c r="S80" s="36"/>
      <c r="T80" s="35"/>
      <c r="U80" s="35"/>
      <c r="V80" s="51"/>
      <c r="W80" s="36"/>
      <c r="X80" s="35"/>
      <c r="Y80" s="24"/>
      <c r="Z80" s="24"/>
      <c r="AA80" s="24"/>
      <c r="AB80" s="24"/>
      <c r="AC80" s="24"/>
    </row>
    <row r="81" spans="1:29" ht="16.7" customHeight="1" x14ac:dyDescent="0.2">
      <c r="A81" s="34"/>
      <c r="B81" s="51"/>
      <c r="C81" s="36"/>
      <c r="D81" s="35"/>
      <c r="E81" s="35"/>
      <c r="F81" s="51"/>
      <c r="G81" s="36"/>
      <c r="H81" s="35"/>
      <c r="I81" s="35"/>
      <c r="J81" s="51"/>
      <c r="K81" s="36"/>
      <c r="L81" s="35"/>
      <c r="M81" s="35"/>
      <c r="N81" s="51"/>
      <c r="O81" s="36"/>
      <c r="P81" s="35"/>
      <c r="Q81" s="35"/>
      <c r="R81" s="51"/>
      <c r="S81" s="36"/>
      <c r="T81" s="35"/>
      <c r="U81" s="35"/>
      <c r="V81" s="51"/>
      <c r="W81" s="36"/>
      <c r="X81" s="35"/>
      <c r="Y81" s="24"/>
      <c r="Z81" s="24"/>
      <c r="AA81" s="24"/>
      <c r="AB81" s="24"/>
      <c r="AC81" s="24"/>
    </row>
    <row r="82" spans="1:29" ht="16.7" customHeight="1" x14ac:dyDescent="0.2">
      <c r="A82" s="34"/>
      <c r="B82" s="51"/>
      <c r="C82" s="36"/>
      <c r="D82" s="35"/>
      <c r="E82" s="35"/>
      <c r="F82" s="51"/>
      <c r="G82" s="36"/>
      <c r="H82" s="35"/>
      <c r="I82" s="35"/>
      <c r="J82" s="51"/>
      <c r="K82" s="36"/>
      <c r="L82" s="35"/>
      <c r="M82" s="35"/>
      <c r="N82" s="51"/>
      <c r="O82" s="36"/>
      <c r="P82" s="35"/>
      <c r="Q82" s="35"/>
      <c r="R82" s="51"/>
      <c r="S82" s="36"/>
      <c r="T82" s="35"/>
      <c r="U82" s="35"/>
      <c r="V82" s="51"/>
      <c r="W82" s="36"/>
      <c r="X82" s="35"/>
      <c r="Y82" s="24"/>
      <c r="Z82" s="24"/>
      <c r="AA82" s="24"/>
      <c r="AB82" s="24"/>
      <c r="AC82" s="24"/>
    </row>
    <row r="83" spans="1:29" ht="16.7" customHeight="1" x14ac:dyDescent="0.2">
      <c r="A83" s="34"/>
      <c r="B83" s="51"/>
      <c r="C83" s="36"/>
      <c r="D83" s="35"/>
      <c r="E83" s="35"/>
      <c r="F83" s="51"/>
      <c r="G83" s="36"/>
      <c r="H83" s="35"/>
      <c r="I83" s="35"/>
      <c r="J83" s="51"/>
      <c r="K83" s="36"/>
      <c r="L83" s="35"/>
      <c r="M83" s="35"/>
      <c r="N83" s="51"/>
      <c r="O83" s="36"/>
      <c r="P83" s="35"/>
      <c r="Q83" s="35"/>
      <c r="R83" s="51"/>
      <c r="S83" s="36"/>
      <c r="T83" s="35"/>
      <c r="U83" s="35"/>
      <c r="V83" s="51"/>
      <c r="W83" s="36"/>
      <c r="X83" s="35"/>
      <c r="Y83" s="24"/>
      <c r="Z83" s="24"/>
      <c r="AA83" s="24"/>
      <c r="AB83" s="24"/>
      <c r="AC83" s="24"/>
    </row>
    <row r="84" spans="1:29" ht="16.7" customHeight="1" x14ac:dyDescent="0.2">
      <c r="A84" s="34"/>
      <c r="B84" s="51"/>
      <c r="C84" s="36"/>
      <c r="D84" s="35"/>
      <c r="E84" s="35"/>
      <c r="F84" s="51"/>
      <c r="G84" s="36"/>
      <c r="H84" s="35"/>
      <c r="I84" s="35"/>
      <c r="J84" s="51"/>
      <c r="K84" s="36"/>
      <c r="L84" s="35"/>
      <c r="M84" s="35"/>
      <c r="N84" s="51"/>
      <c r="O84" s="36"/>
      <c r="P84" s="35"/>
      <c r="Q84" s="35"/>
      <c r="R84" s="51"/>
      <c r="S84" s="36"/>
      <c r="T84" s="35"/>
      <c r="U84" s="35"/>
      <c r="V84" s="51"/>
      <c r="W84" s="36"/>
      <c r="X84" s="35"/>
      <c r="Y84" s="24"/>
      <c r="Z84" s="24"/>
      <c r="AA84" s="24"/>
      <c r="AB84" s="24"/>
      <c r="AC84" s="24"/>
    </row>
    <row r="85" spans="1:29" ht="16.7" customHeight="1" x14ac:dyDescent="0.2">
      <c r="A85" s="34"/>
      <c r="B85" s="51"/>
      <c r="C85" s="36"/>
      <c r="D85" s="35"/>
      <c r="E85" s="35"/>
      <c r="F85" s="51"/>
      <c r="G85" s="36"/>
      <c r="H85" s="35"/>
      <c r="I85" s="35"/>
      <c r="J85" s="51"/>
      <c r="K85" s="36"/>
      <c r="L85" s="35"/>
      <c r="M85" s="35"/>
      <c r="N85" s="51"/>
      <c r="O85" s="36"/>
      <c r="P85" s="35"/>
      <c r="Q85" s="35"/>
      <c r="R85" s="51"/>
      <c r="S85" s="36"/>
      <c r="T85" s="35"/>
      <c r="U85" s="35"/>
      <c r="V85" s="51"/>
      <c r="W85" s="36"/>
      <c r="X85" s="35"/>
      <c r="Y85" s="24"/>
      <c r="Z85" s="24"/>
      <c r="AA85" s="24"/>
      <c r="AB85" s="24"/>
      <c r="AC85" s="24"/>
    </row>
    <row r="86" spans="1:29" ht="16.7" customHeight="1" x14ac:dyDescent="0.2">
      <c r="A86" s="34"/>
      <c r="B86" s="51"/>
      <c r="C86" s="36"/>
      <c r="D86" s="35"/>
      <c r="E86" s="35"/>
      <c r="F86" s="51"/>
      <c r="G86" s="36"/>
      <c r="H86" s="35"/>
      <c r="I86" s="35"/>
      <c r="J86" s="51"/>
      <c r="K86" s="36"/>
      <c r="L86" s="35"/>
      <c r="M86" s="35"/>
      <c r="N86" s="51"/>
      <c r="O86" s="36"/>
      <c r="P86" s="35"/>
      <c r="Q86" s="35"/>
      <c r="R86" s="51"/>
      <c r="S86" s="36"/>
      <c r="T86" s="35"/>
      <c r="U86" s="35"/>
      <c r="V86" s="51"/>
      <c r="W86" s="36"/>
      <c r="X86" s="35"/>
      <c r="Y86" s="24"/>
      <c r="Z86" s="24"/>
      <c r="AA86" s="24"/>
      <c r="AB86" s="24"/>
      <c r="AC86" s="24"/>
    </row>
    <row r="87" spans="1:29" ht="16.7" customHeight="1" x14ac:dyDescent="0.2">
      <c r="A87" s="34"/>
      <c r="B87" s="51"/>
      <c r="C87" s="36"/>
      <c r="D87" s="35"/>
      <c r="E87" s="35"/>
      <c r="F87" s="51"/>
      <c r="G87" s="36"/>
      <c r="H87" s="35"/>
      <c r="I87" s="35"/>
      <c r="J87" s="51"/>
      <c r="K87" s="36"/>
      <c r="L87" s="35"/>
      <c r="M87" s="35"/>
      <c r="N87" s="51"/>
      <c r="O87" s="36"/>
      <c r="P87" s="35"/>
      <c r="Q87" s="35"/>
      <c r="R87" s="51"/>
      <c r="S87" s="36"/>
      <c r="T87" s="35"/>
      <c r="U87" s="35"/>
      <c r="V87" s="51"/>
      <c r="W87" s="36"/>
      <c r="X87" s="35"/>
      <c r="Y87" s="24"/>
      <c r="Z87" s="24"/>
      <c r="AA87" s="24"/>
      <c r="AB87" s="24"/>
      <c r="AC87" s="24"/>
    </row>
    <row r="88" spans="1:29" ht="16.7" customHeight="1" x14ac:dyDescent="0.2">
      <c r="A88" s="34"/>
      <c r="B88" s="51"/>
      <c r="C88" s="36"/>
      <c r="D88" s="35"/>
      <c r="E88" s="35"/>
      <c r="F88" s="51"/>
      <c r="G88" s="36"/>
      <c r="H88" s="35"/>
      <c r="I88" s="35"/>
      <c r="J88" s="51"/>
      <c r="K88" s="36"/>
      <c r="L88" s="35"/>
      <c r="M88" s="35"/>
      <c r="N88" s="51"/>
      <c r="O88" s="36"/>
      <c r="P88" s="35"/>
      <c r="Q88" s="35"/>
      <c r="R88" s="51"/>
      <c r="S88" s="36"/>
      <c r="T88" s="35"/>
      <c r="U88" s="35"/>
      <c r="V88" s="51"/>
      <c r="W88" s="36"/>
      <c r="X88" s="35"/>
      <c r="Y88" s="24"/>
      <c r="Z88" s="24"/>
      <c r="AA88" s="24"/>
      <c r="AB88" s="24"/>
      <c r="AC88" s="24"/>
    </row>
    <row r="89" spans="1:29" ht="16.7" customHeight="1" x14ac:dyDescent="0.2">
      <c r="A89" s="34"/>
      <c r="B89" s="51"/>
      <c r="C89" s="36"/>
      <c r="D89" s="35"/>
      <c r="E89" s="35"/>
      <c r="F89" s="51"/>
      <c r="G89" s="36"/>
      <c r="H89" s="35"/>
      <c r="I89" s="35"/>
      <c r="J89" s="51"/>
      <c r="K89" s="36"/>
      <c r="L89" s="35"/>
      <c r="M89" s="35"/>
      <c r="N89" s="51"/>
      <c r="O89" s="36"/>
      <c r="P89" s="35"/>
      <c r="Q89" s="35"/>
      <c r="R89" s="51"/>
      <c r="S89" s="36"/>
      <c r="T89" s="35"/>
      <c r="U89" s="35"/>
      <c r="V89" s="51"/>
      <c r="W89" s="36"/>
      <c r="X89" s="35"/>
      <c r="Y89" s="24"/>
      <c r="Z89" s="24"/>
      <c r="AA89" s="24"/>
      <c r="AB89" s="24"/>
      <c r="AC89" s="24"/>
    </row>
    <row r="90" spans="1:29" ht="16.7" customHeight="1" x14ac:dyDescent="0.2">
      <c r="A90" s="34"/>
      <c r="B90" s="51"/>
      <c r="C90" s="36"/>
      <c r="D90" s="35"/>
      <c r="E90" s="35"/>
      <c r="F90" s="51"/>
      <c r="G90" s="36"/>
      <c r="H90" s="35"/>
      <c r="I90" s="35"/>
      <c r="J90" s="51"/>
      <c r="K90" s="36"/>
      <c r="L90" s="35"/>
      <c r="M90" s="35"/>
      <c r="N90" s="51"/>
      <c r="O90" s="36"/>
      <c r="P90" s="35"/>
      <c r="Q90" s="35"/>
      <c r="R90" s="51"/>
      <c r="S90" s="36"/>
      <c r="T90" s="35"/>
      <c r="U90" s="35"/>
      <c r="V90" s="51"/>
      <c r="W90" s="36"/>
      <c r="X90" s="35"/>
      <c r="Y90" s="24"/>
      <c r="Z90" s="24"/>
      <c r="AA90" s="24"/>
      <c r="AB90" s="24"/>
      <c r="AC90" s="24"/>
    </row>
    <row r="91" spans="1:29" ht="16.7" customHeight="1" x14ac:dyDescent="0.2">
      <c r="A91" s="34"/>
      <c r="B91" s="51"/>
      <c r="C91" s="36"/>
      <c r="D91" s="35"/>
      <c r="E91" s="35"/>
      <c r="F91" s="51"/>
      <c r="G91" s="36"/>
      <c r="H91" s="35"/>
      <c r="I91" s="35"/>
      <c r="J91" s="51"/>
      <c r="K91" s="36"/>
      <c r="L91" s="35"/>
      <c r="M91" s="35"/>
      <c r="N91" s="51"/>
      <c r="O91" s="36"/>
      <c r="P91" s="35"/>
      <c r="Q91" s="35"/>
      <c r="R91" s="51"/>
      <c r="S91" s="36"/>
      <c r="T91" s="35"/>
      <c r="U91" s="35"/>
      <c r="V91" s="51"/>
      <c r="W91" s="36"/>
      <c r="X91" s="35"/>
      <c r="Y91" s="24"/>
      <c r="Z91" s="24"/>
      <c r="AA91" s="24"/>
      <c r="AB91" s="24"/>
      <c r="AC91" s="24"/>
    </row>
    <row r="92" spans="1:29" ht="16.7" customHeight="1" x14ac:dyDescent="0.2">
      <c r="A92" s="34"/>
      <c r="B92" s="51"/>
      <c r="C92" s="36"/>
      <c r="D92" s="35"/>
      <c r="E92" s="35"/>
      <c r="F92" s="51"/>
      <c r="G92" s="36"/>
      <c r="H92" s="35"/>
      <c r="I92" s="35"/>
      <c r="J92" s="51"/>
      <c r="K92" s="36"/>
      <c r="L92" s="35"/>
      <c r="M92" s="35"/>
      <c r="N92" s="51"/>
      <c r="O92" s="36"/>
      <c r="P92" s="35"/>
      <c r="Q92" s="35"/>
      <c r="R92" s="51"/>
      <c r="S92" s="36"/>
      <c r="T92" s="35"/>
      <c r="U92" s="35"/>
      <c r="V92" s="51"/>
      <c r="W92" s="36"/>
      <c r="X92" s="35"/>
      <c r="Y92" s="24"/>
      <c r="Z92" s="24"/>
      <c r="AA92" s="24"/>
      <c r="AB92" s="24"/>
      <c r="AC92" s="24"/>
    </row>
    <row r="93" spans="1:29" ht="16.7" customHeight="1" x14ac:dyDescent="0.2">
      <c r="A93" s="34"/>
      <c r="B93" s="51"/>
      <c r="C93" s="36"/>
      <c r="D93" s="35"/>
      <c r="E93" s="35"/>
      <c r="F93" s="51"/>
      <c r="G93" s="36"/>
      <c r="H93" s="35"/>
      <c r="I93" s="35"/>
      <c r="J93" s="51"/>
      <c r="K93" s="36"/>
      <c r="L93" s="35"/>
      <c r="M93" s="35"/>
      <c r="N93" s="51"/>
      <c r="O93" s="36"/>
      <c r="P93" s="35"/>
      <c r="Q93" s="35"/>
      <c r="R93" s="51"/>
      <c r="S93" s="36"/>
      <c r="T93" s="35"/>
      <c r="U93" s="35"/>
      <c r="V93" s="51"/>
      <c r="W93" s="36"/>
      <c r="X93" s="35"/>
      <c r="Y93" s="24"/>
      <c r="Z93" s="24"/>
      <c r="AA93" s="24"/>
      <c r="AB93" s="24"/>
      <c r="AC93" s="24"/>
    </row>
    <row r="94" spans="1:29" ht="16.7" customHeight="1" x14ac:dyDescent="0.2">
      <c r="A94" s="34"/>
      <c r="B94" s="51"/>
      <c r="C94" s="36"/>
      <c r="D94" s="35"/>
      <c r="E94" s="35"/>
      <c r="F94" s="51"/>
      <c r="G94" s="36"/>
      <c r="H94" s="35"/>
      <c r="I94" s="35"/>
      <c r="J94" s="51"/>
      <c r="K94" s="36"/>
      <c r="L94" s="35"/>
      <c r="M94" s="35"/>
      <c r="N94" s="51"/>
      <c r="O94" s="36"/>
      <c r="P94" s="35"/>
      <c r="Q94" s="35"/>
      <c r="R94" s="51"/>
      <c r="S94" s="36"/>
      <c r="T94" s="35"/>
      <c r="U94" s="35"/>
      <c r="V94" s="51"/>
      <c r="W94" s="36"/>
      <c r="X94" s="35"/>
      <c r="Y94" s="24"/>
      <c r="Z94" s="24"/>
      <c r="AA94" s="24"/>
      <c r="AB94" s="24"/>
      <c r="AC94" s="24"/>
    </row>
    <row r="95" spans="1:29" ht="16.7" customHeight="1" x14ac:dyDescent="0.2">
      <c r="A95" s="34"/>
      <c r="B95" s="51"/>
      <c r="C95" s="36"/>
      <c r="D95" s="35"/>
      <c r="E95" s="35"/>
      <c r="F95" s="51"/>
      <c r="G95" s="36"/>
      <c r="H95" s="35"/>
      <c r="I95" s="35"/>
      <c r="J95" s="51"/>
      <c r="K95" s="36"/>
      <c r="L95" s="35"/>
      <c r="M95" s="35"/>
      <c r="N95" s="51"/>
      <c r="O95" s="36"/>
      <c r="P95" s="35"/>
      <c r="Q95" s="35"/>
      <c r="R95" s="51"/>
      <c r="S95" s="36"/>
      <c r="T95" s="35"/>
      <c r="U95" s="35"/>
      <c r="V95" s="51"/>
      <c r="W95" s="36"/>
      <c r="X95" s="35"/>
      <c r="Y95" s="24"/>
      <c r="Z95" s="24"/>
      <c r="AA95" s="24"/>
      <c r="AB95" s="24"/>
      <c r="AC95" s="24"/>
    </row>
    <row r="96" spans="1:29" ht="16.7" customHeight="1" x14ac:dyDescent="0.2">
      <c r="A96" s="34"/>
      <c r="B96" s="51"/>
      <c r="C96" s="36"/>
      <c r="D96" s="35"/>
      <c r="E96" s="35"/>
      <c r="F96" s="51"/>
      <c r="G96" s="36"/>
      <c r="H96" s="35"/>
      <c r="I96" s="35"/>
      <c r="J96" s="51"/>
      <c r="K96" s="36"/>
      <c r="L96" s="35"/>
      <c r="M96" s="35"/>
      <c r="N96" s="51"/>
      <c r="O96" s="36"/>
      <c r="P96" s="35"/>
      <c r="Q96" s="35"/>
      <c r="R96" s="51"/>
      <c r="S96" s="36"/>
      <c r="T96" s="35"/>
      <c r="U96" s="35"/>
      <c r="V96" s="51"/>
      <c r="W96" s="36"/>
      <c r="X96" s="35"/>
      <c r="Y96" s="24"/>
      <c r="Z96" s="24"/>
      <c r="AA96" s="24"/>
      <c r="AB96" s="24"/>
      <c r="AC96" s="24"/>
    </row>
    <row r="97" spans="1:29" ht="16.7" customHeight="1" x14ac:dyDescent="0.2">
      <c r="A97" s="34"/>
      <c r="B97" s="51"/>
      <c r="C97" s="36"/>
      <c r="D97" s="35"/>
      <c r="E97" s="35"/>
      <c r="F97" s="51"/>
      <c r="G97" s="36"/>
      <c r="H97" s="35"/>
      <c r="I97" s="35"/>
      <c r="J97" s="51"/>
      <c r="K97" s="36"/>
      <c r="L97" s="35"/>
      <c r="M97" s="35"/>
      <c r="N97" s="51"/>
      <c r="O97" s="36"/>
      <c r="P97" s="35"/>
      <c r="Q97" s="35"/>
      <c r="R97" s="51"/>
      <c r="S97" s="36"/>
      <c r="T97" s="35"/>
      <c r="U97" s="35"/>
      <c r="V97" s="51"/>
      <c r="W97" s="36"/>
      <c r="X97" s="35"/>
      <c r="Y97" s="24"/>
      <c r="Z97" s="24"/>
      <c r="AA97" s="24"/>
      <c r="AB97" s="24"/>
      <c r="AC97" s="24"/>
    </row>
    <row r="98" spans="1:29" ht="16.7" customHeight="1" x14ac:dyDescent="0.2">
      <c r="A98" s="34"/>
      <c r="B98" s="51"/>
      <c r="C98" s="36"/>
      <c r="D98" s="35"/>
      <c r="E98" s="35"/>
      <c r="F98" s="51"/>
      <c r="G98" s="36"/>
      <c r="H98" s="35"/>
      <c r="I98" s="35"/>
      <c r="J98" s="51"/>
      <c r="K98" s="36"/>
      <c r="L98" s="35"/>
      <c r="M98" s="35"/>
      <c r="N98" s="51"/>
      <c r="O98" s="36"/>
      <c r="P98" s="35"/>
      <c r="Q98" s="35"/>
      <c r="R98" s="51"/>
      <c r="S98" s="36"/>
      <c r="T98" s="35"/>
      <c r="U98" s="35"/>
      <c r="V98" s="51"/>
      <c r="W98" s="36"/>
      <c r="X98" s="35"/>
      <c r="Y98" s="24"/>
      <c r="Z98" s="24"/>
      <c r="AA98" s="24"/>
      <c r="AB98" s="24"/>
      <c r="AC98" s="24"/>
    </row>
    <row r="99" spans="1:29" ht="16.7" customHeight="1" x14ac:dyDescent="0.2">
      <c r="A99" s="34"/>
      <c r="B99" s="51"/>
      <c r="C99" s="36"/>
      <c r="D99" s="35"/>
      <c r="E99" s="35"/>
      <c r="F99" s="51"/>
      <c r="G99" s="36"/>
      <c r="H99" s="35"/>
      <c r="I99" s="35"/>
      <c r="J99" s="51"/>
      <c r="K99" s="36"/>
      <c r="L99" s="35"/>
      <c r="M99" s="35"/>
      <c r="N99" s="51"/>
      <c r="O99" s="36"/>
      <c r="P99" s="35"/>
      <c r="Q99" s="35"/>
      <c r="R99" s="51"/>
      <c r="S99" s="36"/>
      <c r="T99" s="35"/>
      <c r="U99" s="35"/>
      <c r="V99" s="51"/>
      <c r="W99" s="36"/>
      <c r="X99" s="35"/>
      <c r="Y99" s="24"/>
      <c r="Z99" s="24"/>
      <c r="AA99" s="24"/>
      <c r="AB99" s="24"/>
      <c r="AC99" s="24"/>
    </row>
    <row r="100" spans="1:29" ht="16.7" customHeight="1" x14ac:dyDescent="0.2">
      <c r="A100" s="34"/>
      <c r="B100" s="51"/>
      <c r="C100" s="36"/>
      <c r="D100" s="35"/>
      <c r="E100" s="35"/>
      <c r="F100" s="51"/>
      <c r="G100" s="36"/>
      <c r="H100" s="35"/>
      <c r="I100" s="35"/>
      <c r="J100" s="51"/>
      <c r="K100" s="36"/>
      <c r="L100" s="35"/>
      <c r="M100" s="35"/>
      <c r="N100" s="51"/>
      <c r="O100" s="36"/>
      <c r="P100" s="35"/>
      <c r="Q100" s="35"/>
      <c r="R100" s="51"/>
      <c r="S100" s="36"/>
      <c r="T100" s="35"/>
      <c r="U100" s="35"/>
      <c r="V100" s="51"/>
      <c r="W100" s="36"/>
      <c r="X100" s="35"/>
      <c r="Y100" s="24"/>
      <c r="Z100" s="24"/>
      <c r="AA100" s="24"/>
      <c r="AB100" s="24"/>
      <c r="AC100" s="24"/>
    </row>
    <row r="101" spans="1:29" ht="16.7" customHeight="1" x14ac:dyDescent="0.2">
      <c r="A101" s="34"/>
      <c r="B101" s="51"/>
      <c r="C101" s="36"/>
      <c r="D101" s="35"/>
      <c r="E101" s="35"/>
      <c r="F101" s="51"/>
      <c r="G101" s="36"/>
      <c r="H101" s="35"/>
      <c r="I101" s="35"/>
      <c r="J101" s="51"/>
      <c r="K101" s="36"/>
      <c r="L101" s="35"/>
      <c r="M101" s="35"/>
      <c r="N101" s="51"/>
      <c r="O101" s="36"/>
      <c r="P101" s="35"/>
      <c r="Q101" s="35"/>
      <c r="R101" s="51"/>
      <c r="S101" s="36"/>
      <c r="T101" s="35"/>
      <c r="U101" s="35"/>
      <c r="V101" s="51"/>
      <c r="W101" s="36"/>
      <c r="X101" s="35"/>
      <c r="Y101" s="24"/>
      <c r="Z101" s="24"/>
      <c r="AA101" s="24"/>
      <c r="AB101" s="24"/>
      <c r="AC101" s="24"/>
    </row>
    <row r="102" spans="1:29" ht="16.7" customHeight="1" x14ac:dyDescent="0.2">
      <c r="A102" s="34"/>
      <c r="B102" s="51"/>
      <c r="C102" s="36"/>
      <c r="D102" s="35"/>
      <c r="E102" s="35"/>
      <c r="F102" s="51"/>
      <c r="G102" s="36"/>
      <c r="H102" s="35"/>
      <c r="I102" s="35"/>
      <c r="J102" s="51"/>
      <c r="K102" s="36"/>
      <c r="L102" s="35"/>
      <c r="M102" s="35"/>
      <c r="N102" s="51"/>
      <c r="O102" s="36"/>
      <c r="P102" s="35"/>
      <c r="Q102" s="35"/>
      <c r="R102" s="51"/>
      <c r="S102" s="36"/>
      <c r="T102" s="35"/>
      <c r="U102" s="35"/>
      <c r="V102" s="51"/>
      <c r="W102" s="36"/>
      <c r="X102" s="35"/>
      <c r="Y102" s="24"/>
      <c r="Z102" s="24"/>
      <c r="AA102" s="24"/>
      <c r="AB102" s="24"/>
      <c r="AC102" s="24"/>
    </row>
    <row r="103" spans="1:29" ht="16.7" customHeight="1" x14ac:dyDescent="0.2">
      <c r="A103" s="34"/>
      <c r="B103" s="51"/>
      <c r="C103" s="36"/>
      <c r="D103" s="35"/>
      <c r="E103" s="35"/>
      <c r="F103" s="51"/>
      <c r="G103" s="36"/>
      <c r="H103" s="35"/>
      <c r="I103" s="35"/>
      <c r="J103" s="51"/>
      <c r="K103" s="36"/>
      <c r="L103" s="35"/>
      <c r="M103" s="35"/>
      <c r="N103" s="51"/>
      <c r="O103" s="36"/>
      <c r="P103" s="35"/>
      <c r="Q103" s="35"/>
      <c r="R103" s="51"/>
      <c r="S103" s="36"/>
      <c r="T103" s="35"/>
      <c r="U103" s="35"/>
      <c r="V103" s="51"/>
      <c r="W103" s="36"/>
      <c r="X103" s="35"/>
      <c r="Y103" s="24"/>
      <c r="Z103" s="24"/>
      <c r="AA103" s="24"/>
      <c r="AB103" s="24"/>
      <c r="AC103" s="24"/>
    </row>
    <row r="104" spans="1:29" ht="16.7" customHeight="1" x14ac:dyDescent="0.2">
      <c r="A104" s="34"/>
      <c r="B104" s="51"/>
      <c r="C104" s="36"/>
      <c r="D104" s="35"/>
      <c r="E104" s="35"/>
      <c r="F104" s="51"/>
      <c r="G104" s="36"/>
      <c r="H104" s="35"/>
      <c r="I104" s="35"/>
      <c r="J104" s="51"/>
      <c r="K104" s="36"/>
      <c r="L104" s="35"/>
      <c r="M104" s="35"/>
      <c r="N104" s="51"/>
      <c r="O104" s="36"/>
      <c r="P104" s="35"/>
      <c r="Q104" s="35"/>
      <c r="R104" s="51"/>
      <c r="S104" s="36"/>
      <c r="T104" s="35"/>
      <c r="U104" s="35"/>
      <c r="V104" s="51"/>
      <c r="W104" s="36"/>
      <c r="X104" s="35"/>
      <c r="Y104" s="24"/>
      <c r="Z104" s="24"/>
      <c r="AA104" s="24"/>
      <c r="AB104" s="24"/>
      <c r="AC104" s="24"/>
    </row>
    <row r="105" spans="1:29" ht="16.7" customHeight="1" x14ac:dyDescent="0.2">
      <c r="A105" s="34"/>
      <c r="B105" s="51"/>
      <c r="C105" s="36"/>
      <c r="D105" s="35"/>
      <c r="E105" s="35"/>
      <c r="F105" s="51"/>
      <c r="G105" s="36"/>
      <c r="H105" s="35"/>
      <c r="I105" s="35"/>
      <c r="J105" s="51"/>
      <c r="K105" s="36"/>
      <c r="L105" s="35"/>
      <c r="M105" s="35"/>
      <c r="N105" s="51"/>
      <c r="O105" s="36"/>
      <c r="P105" s="35"/>
      <c r="Q105" s="35"/>
      <c r="R105" s="51"/>
      <c r="S105" s="36"/>
      <c r="T105" s="35"/>
      <c r="U105" s="35"/>
      <c r="V105" s="51"/>
      <c r="W105" s="36"/>
      <c r="X105" s="35"/>
      <c r="Y105" s="24"/>
      <c r="Z105" s="24"/>
      <c r="AA105" s="24"/>
      <c r="AB105" s="24"/>
      <c r="AC105" s="24"/>
    </row>
    <row r="106" spans="1:29" ht="16.7" customHeight="1" x14ac:dyDescent="0.2">
      <c r="A106" s="34"/>
      <c r="B106" s="51"/>
      <c r="C106" s="36"/>
      <c r="D106" s="35"/>
      <c r="E106" s="35"/>
      <c r="F106" s="51"/>
      <c r="G106" s="36"/>
      <c r="H106" s="35"/>
      <c r="I106" s="35"/>
      <c r="J106" s="51"/>
      <c r="K106" s="36"/>
      <c r="L106" s="35"/>
      <c r="M106" s="35"/>
      <c r="N106" s="51"/>
      <c r="O106" s="36"/>
      <c r="P106" s="35"/>
      <c r="Q106" s="35"/>
      <c r="R106" s="51"/>
      <c r="S106" s="36"/>
      <c r="T106" s="35"/>
      <c r="U106" s="35"/>
      <c r="V106" s="51"/>
      <c r="W106" s="36"/>
      <c r="X106" s="35"/>
      <c r="Y106" s="24"/>
      <c r="Z106" s="24"/>
      <c r="AA106" s="24"/>
      <c r="AB106" s="24"/>
      <c r="AC106" s="24"/>
    </row>
    <row r="107" spans="1:29" ht="16.7" customHeight="1" x14ac:dyDescent="0.2">
      <c r="A107" s="34"/>
      <c r="B107" s="51"/>
      <c r="C107" s="36"/>
      <c r="D107" s="35"/>
      <c r="E107" s="35"/>
      <c r="F107" s="51"/>
      <c r="G107" s="36"/>
      <c r="H107" s="35"/>
      <c r="I107" s="35"/>
      <c r="J107" s="51"/>
      <c r="K107" s="36"/>
      <c r="L107" s="35"/>
      <c r="M107" s="35"/>
      <c r="N107" s="51"/>
      <c r="O107" s="36"/>
      <c r="P107" s="35"/>
      <c r="Q107" s="35"/>
      <c r="R107" s="51"/>
      <c r="S107" s="36"/>
      <c r="T107" s="35"/>
      <c r="U107" s="35"/>
      <c r="V107" s="51"/>
      <c r="W107" s="36"/>
      <c r="X107" s="35"/>
      <c r="Y107" s="24"/>
      <c r="Z107" s="24"/>
      <c r="AA107" s="24"/>
      <c r="AB107" s="24"/>
      <c r="AC107" s="24"/>
    </row>
    <row r="108" spans="1:29" ht="16.7" customHeight="1" x14ac:dyDescent="0.2">
      <c r="A108" s="34"/>
      <c r="B108" s="51"/>
      <c r="C108" s="36"/>
      <c r="D108" s="35"/>
      <c r="E108" s="35"/>
      <c r="F108" s="51"/>
      <c r="G108" s="36"/>
      <c r="H108" s="35"/>
      <c r="I108" s="35"/>
      <c r="J108" s="51"/>
      <c r="K108" s="36"/>
      <c r="L108" s="35"/>
      <c r="M108" s="35"/>
      <c r="N108" s="51"/>
      <c r="O108" s="36"/>
      <c r="P108" s="35"/>
      <c r="Q108" s="35"/>
      <c r="R108" s="51"/>
      <c r="S108" s="36"/>
      <c r="T108" s="35"/>
      <c r="U108" s="35"/>
      <c r="V108" s="51"/>
      <c r="W108" s="36"/>
      <c r="X108" s="35"/>
      <c r="Y108" s="24"/>
      <c r="Z108" s="24"/>
      <c r="AA108" s="24"/>
      <c r="AB108" s="24"/>
      <c r="AC108" s="24"/>
    </row>
    <row r="109" spans="1:29" ht="16.7" customHeight="1" x14ac:dyDescent="0.2">
      <c r="A109" s="34"/>
      <c r="B109" s="51"/>
      <c r="C109" s="36"/>
      <c r="D109" s="35"/>
      <c r="E109" s="35"/>
      <c r="F109" s="51"/>
      <c r="G109" s="36"/>
      <c r="H109" s="35"/>
      <c r="I109" s="35"/>
      <c r="J109" s="51"/>
      <c r="K109" s="36"/>
      <c r="L109" s="35"/>
      <c r="M109" s="35"/>
      <c r="N109" s="51"/>
      <c r="O109" s="36"/>
      <c r="P109" s="35"/>
      <c r="Q109" s="35"/>
      <c r="R109" s="51"/>
      <c r="S109" s="36"/>
      <c r="T109" s="35"/>
      <c r="U109" s="35"/>
      <c r="V109" s="51"/>
      <c r="W109" s="36"/>
      <c r="X109" s="35"/>
      <c r="Y109" s="24"/>
      <c r="Z109" s="24"/>
      <c r="AA109" s="24"/>
      <c r="AB109" s="24"/>
      <c r="AC109" s="24"/>
    </row>
    <row r="110" spans="1:29" ht="16.7" customHeight="1" x14ac:dyDescent="0.2">
      <c r="A110" s="34"/>
      <c r="B110" s="51"/>
      <c r="C110" s="36"/>
      <c r="D110" s="35"/>
      <c r="E110" s="35"/>
      <c r="F110" s="51"/>
      <c r="G110" s="36"/>
      <c r="H110" s="35"/>
      <c r="I110" s="35"/>
      <c r="J110" s="51"/>
      <c r="K110" s="36"/>
      <c r="L110" s="35"/>
      <c r="M110" s="35"/>
      <c r="N110" s="51"/>
      <c r="O110" s="36"/>
      <c r="P110" s="35"/>
      <c r="Q110" s="35"/>
      <c r="R110" s="51"/>
      <c r="S110" s="36"/>
      <c r="T110" s="35"/>
      <c r="U110" s="35"/>
      <c r="V110" s="51"/>
      <c r="W110" s="36"/>
      <c r="X110" s="35"/>
      <c r="Y110" s="24"/>
      <c r="Z110" s="24"/>
      <c r="AA110" s="24"/>
      <c r="AB110" s="24"/>
      <c r="AC110" s="24"/>
    </row>
    <row r="111" spans="1:29" ht="16.7" customHeight="1" x14ac:dyDescent="0.2">
      <c r="A111" s="34"/>
      <c r="B111" s="51"/>
      <c r="C111" s="36"/>
      <c r="D111" s="35"/>
      <c r="E111" s="35"/>
      <c r="F111" s="51"/>
      <c r="G111" s="36"/>
      <c r="H111" s="35"/>
      <c r="I111" s="35"/>
      <c r="J111" s="51"/>
      <c r="K111" s="36"/>
      <c r="L111" s="35"/>
      <c r="M111" s="35"/>
      <c r="N111" s="51"/>
      <c r="O111" s="36"/>
      <c r="P111" s="35"/>
      <c r="Q111" s="35"/>
      <c r="R111" s="51"/>
      <c r="S111" s="36"/>
      <c r="T111" s="35"/>
      <c r="U111" s="35"/>
      <c r="V111" s="51"/>
      <c r="W111" s="36"/>
      <c r="X111" s="35"/>
      <c r="Y111" s="24"/>
      <c r="Z111" s="24"/>
      <c r="AA111" s="24"/>
      <c r="AB111" s="24"/>
      <c r="AC111" s="24"/>
    </row>
    <row r="112" spans="1:29" ht="16.7" customHeight="1" x14ac:dyDescent="0.2">
      <c r="A112" s="34"/>
      <c r="B112" s="51"/>
      <c r="C112" s="36"/>
      <c r="D112" s="35"/>
      <c r="E112" s="35"/>
      <c r="F112" s="51"/>
      <c r="G112" s="36"/>
      <c r="H112" s="35"/>
      <c r="I112" s="35"/>
      <c r="J112" s="51"/>
      <c r="K112" s="36"/>
      <c r="L112" s="35"/>
      <c r="M112" s="35"/>
      <c r="N112" s="51"/>
      <c r="O112" s="36"/>
      <c r="P112" s="35"/>
      <c r="Q112" s="35"/>
      <c r="R112" s="51"/>
      <c r="S112" s="36"/>
      <c r="T112" s="35"/>
      <c r="U112" s="35"/>
      <c r="V112" s="51"/>
      <c r="W112" s="36"/>
      <c r="X112" s="35"/>
      <c r="Y112" s="24"/>
      <c r="Z112" s="24"/>
      <c r="AA112" s="24"/>
      <c r="AB112" s="24"/>
      <c r="AC112" s="24"/>
    </row>
    <row r="113" spans="1:29" ht="16.7" customHeight="1" x14ac:dyDescent="0.2">
      <c r="A113" s="34"/>
      <c r="B113" s="51"/>
      <c r="C113" s="36"/>
      <c r="D113" s="35"/>
      <c r="E113" s="35"/>
      <c r="F113" s="51"/>
      <c r="G113" s="36"/>
      <c r="H113" s="35"/>
      <c r="I113" s="35"/>
      <c r="J113" s="51"/>
      <c r="K113" s="36"/>
      <c r="L113" s="35"/>
      <c r="M113" s="35"/>
      <c r="N113" s="51"/>
      <c r="O113" s="36"/>
      <c r="P113" s="35"/>
      <c r="Q113" s="35"/>
      <c r="R113" s="51"/>
      <c r="S113" s="36"/>
      <c r="T113" s="35"/>
      <c r="U113" s="35"/>
      <c r="V113" s="51"/>
      <c r="W113" s="36"/>
      <c r="X113" s="35"/>
      <c r="Y113" s="24"/>
      <c r="Z113" s="24"/>
      <c r="AA113" s="24"/>
      <c r="AB113" s="24"/>
      <c r="AC113" s="24"/>
    </row>
    <row r="114" spans="1:29" ht="16.7" customHeight="1" x14ac:dyDescent="0.2">
      <c r="A114" s="34"/>
      <c r="B114" s="51"/>
      <c r="C114" s="36"/>
      <c r="D114" s="35"/>
      <c r="E114" s="35"/>
      <c r="F114" s="51"/>
      <c r="G114" s="36"/>
      <c r="H114" s="35"/>
      <c r="I114" s="35"/>
      <c r="J114" s="51"/>
      <c r="K114" s="36"/>
      <c r="L114" s="35"/>
      <c r="M114" s="35"/>
      <c r="N114" s="51"/>
      <c r="O114" s="36"/>
      <c r="P114" s="35"/>
      <c r="Q114" s="35"/>
      <c r="R114" s="51"/>
      <c r="S114" s="36"/>
      <c r="T114" s="35"/>
      <c r="U114" s="35"/>
      <c r="V114" s="51"/>
      <c r="W114" s="36"/>
      <c r="X114" s="35"/>
      <c r="Y114" s="24"/>
      <c r="Z114" s="24"/>
      <c r="AA114" s="24"/>
      <c r="AB114" s="24"/>
      <c r="AC114" s="24"/>
    </row>
    <row r="115" spans="1:29" ht="16.7" customHeight="1" x14ac:dyDescent="0.2">
      <c r="A115" s="34"/>
      <c r="B115" s="51"/>
      <c r="C115" s="36"/>
      <c r="D115" s="35"/>
      <c r="E115" s="35"/>
      <c r="F115" s="51"/>
      <c r="G115" s="36"/>
      <c r="H115" s="35"/>
      <c r="I115" s="35"/>
      <c r="J115" s="51"/>
      <c r="K115" s="36"/>
      <c r="L115" s="35"/>
      <c r="M115" s="35"/>
      <c r="N115" s="51"/>
      <c r="O115" s="36"/>
      <c r="P115" s="35"/>
      <c r="Q115" s="35"/>
      <c r="R115" s="51"/>
      <c r="S115" s="36"/>
      <c r="T115" s="35"/>
      <c r="U115" s="35"/>
      <c r="V115" s="51"/>
      <c r="W115" s="36"/>
      <c r="X115" s="35"/>
      <c r="Y115" s="24"/>
      <c r="Z115" s="24"/>
      <c r="AA115" s="24"/>
      <c r="AB115" s="24"/>
      <c r="AC115" s="24"/>
    </row>
    <row r="116" spans="1:29" ht="16.7" customHeight="1" x14ac:dyDescent="0.2">
      <c r="A116" s="34"/>
      <c r="B116" s="51"/>
      <c r="C116" s="36"/>
      <c r="D116" s="35"/>
      <c r="E116" s="35"/>
      <c r="F116" s="51"/>
      <c r="G116" s="36"/>
      <c r="H116" s="35"/>
      <c r="I116" s="35"/>
      <c r="J116" s="51"/>
      <c r="K116" s="36"/>
      <c r="L116" s="35"/>
      <c r="M116" s="35"/>
      <c r="N116" s="51"/>
      <c r="O116" s="36"/>
      <c r="P116" s="35"/>
      <c r="Q116" s="35"/>
      <c r="R116" s="51"/>
      <c r="S116" s="36"/>
      <c r="T116" s="35"/>
      <c r="U116" s="35"/>
      <c r="V116" s="51"/>
      <c r="W116" s="36"/>
      <c r="X116" s="35"/>
      <c r="Y116" s="24"/>
      <c r="Z116" s="24"/>
      <c r="AA116" s="24"/>
      <c r="AB116" s="24"/>
      <c r="AC116" s="24"/>
    </row>
    <row r="117" spans="1:29" ht="16.7" customHeight="1" x14ac:dyDescent="0.2">
      <c r="A117" s="34"/>
      <c r="B117" s="51"/>
      <c r="C117" s="36"/>
      <c r="D117" s="35"/>
      <c r="E117" s="35"/>
      <c r="F117" s="51"/>
      <c r="G117" s="36"/>
      <c r="H117" s="35"/>
      <c r="I117" s="35"/>
      <c r="J117" s="51"/>
      <c r="K117" s="36"/>
      <c r="L117" s="35"/>
      <c r="M117" s="35"/>
      <c r="N117" s="51"/>
      <c r="O117" s="36"/>
      <c r="P117" s="35"/>
      <c r="Q117" s="35"/>
      <c r="R117" s="51"/>
      <c r="S117" s="36"/>
      <c r="T117" s="35"/>
      <c r="U117" s="35"/>
      <c r="V117" s="51"/>
      <c r="W117" s="36"/>
      <c r="X117" s="35"/>
      <c r="Y117" s="24"/>
      <c r="Z117" s="24"/>
      <c r="AA117" s="24"/>
      <c r="AB117" s="24"/>
      <c r="AC117" s="24"/>
    </row>
    <row r="118" spans="1:29" ht="16.7" customHeight="1" x14ac:dyDescent="0.2">
      <c r="A118" s="34"/>
      <c r="B118" s="51"/>
      <c r="C118" s="36"/>
      <c r="D118" s="35"/>
      <c r="E118" s="35"/>
      <c r="F118" s="51"/>
      <c r="G118" s="36"/>
      <c r="H118" s="35"/>
      <c r="I118" s="35"/>
      <c r="J118" s="51"/>
      <c r="K118" s="36"/>
      <c r="L118" s="35"/>
      <c r="M118" s="35"/>
      <c r="N118" s="51"/>
      <c r="O118" s="36"/>
      <c r="P118" s="35"/>
      <c r="Q118" s="35"/>
      <c r="R118" s="51"/>
      <c r="S118" s="36"/>
      <c r="T118" s="35"/>
      <c r="U118" s="35"/>
      <c r="V118" s="51"/>
      <c r="W118" s="36"/>
      <c r="X118" s="35"/>
      <c r="Y118" s="24"/>
      <c r="Z118" s="24"/>
      <c r="AA118" s="24"/>
      <c r="AB118" s="24"/>
      <c r="AC118" s="24"/>
    </row>
    <row r="119" spans="1:29" ht="16.7" customHeight="1" x14ac:dyDescent="0.2">
      <c r="A119" s="34"/>
      <c r="B119" s="51"/>
      <c r="C119" s="36"/>
      <c r="D119" s="35"/>
      <c r="E119" s="35"/>
      <c r="F119" s="51"/>
      <c r="G119" s="36"/>
      <c r="H119" s="35"/>
      <c r="I119" s="35"/>
      <c r="J119" s="51"/>
      <c r="K119" s="36"/>
      <c r="L119" s="35"/>
      <c r="M119" s="35"/>
      <c r="N119" s="51"/>
      <c r="O119" s="36"/>
      <c r="P119" s="35"/>
      <c r="Q119" s="35"/>
      <c r="R119" s="51"/>
      <c r="S119" s="36"/>
      <c r="T119" s="35"/>
      <c r="U119" s="35"/>
      <c r="V119" s="51"/>
      <c r="W119" s="36"/>
      <c r="X119" s="35"/>
      <c r="Y119" s="24"/>
      <c r="Z119" s="24"/>
      <c r="AA119" s="24"/>
      <c r="AB119" s="24"/>
      <c r="AC119" s="24"/>
    </row>
    <row r="120" spans="1:29" ht="16.7" customHeight="1" x14ac:dyDescent="0.2">
      <c r="A120" s="34"/>
      <c r="B120" s="51"/>
      <c r="C120" s="36"/>
      <c r="D120" s="35"/>
      <c r="E120" s="35"/>
      <c r="F120" s="51"/>
      <c r="G120" s="36"/>
      <c r="H120" s="35"/>
      <c r="I120" s="35"/>
      <c r="J120" s="51"/>
      <c r="K120" s="36"/>
      <c r="L120" s="35"/>
      <c r="M120" s="35"/>
      <c r="N120" s="51"/>
      <c r="O120" s="36"/>
      <c r="P120" s="35"/>
      <c r="Q120" s="35"/>
      <c r="R120" s="51"/>
      <c r="S120" s="36"/>
      <c r="T120" s="35"/>
      <c r="U120" s="35"/>
      <c r="V120" s="51"/>
      <c r="W120" s="36"/>
      <c r="X120" s="35"/>
      <c r="Y120" s="24"/>
      <c r="Z120" s="24"/>
      <c r="AA120" s="24"/>
      <c r="AB120" s="24"/>
      <c r="AC120" s="24"/>
    </row>
    <row r="121" spans="1:29" ht="16.7" customHeight="1" x14ac:dyDescent="0.2">
      <c r="A121" s="34"/>
      <c r="B121" s="51"/>
      <c r="C121" s="36"/>
      <c r="D121" s="35"/>
      <c r="E121" s="35"/>
      <c r="F121" s="51"/>
      <c r="G121" s="36"/>
      <c r="H121" s="35"/>
      <c r="I121" s="35"/>
      <c r="J121" s="51"/>
      <c r="K121" s="36"/>
      <c r="L121" s="35"/>
      <c r="M121" s="35"/>
      <c r="N121" s="51"/>
      <c r="O121" s="36"/>
      <c r="P121" s="35"/>
      <c r="Q121" s="35"/>
      <c r="R121" s="51"/>
      <c r="S121" s="36"/>
      <c r="T121" s="35"/>
      <c r="U121" s="35"/>
      <c r="V121" s="51"/>
      <c r="W121" s="36"/>
      <c r="X121" s="35"/>
      <c r="Y121" s="24"/>
      <c r="Z121" s="24"/>
      <c r="AA121" s="24"/>
      <c r="AB121" s="24"/>
      <c r="AC121" s="24"/>
    </row>
    <row r="122" spans="1:29" ht="16.7" customHeight="1" x14ac:dyDescent="0.2">
      <c r="A122" s="34"/>
      <c r="B122" s="51"/>
      <c r="C122" s="36"/>
      <c r="D122" s="35"/>
      <c r="E122" s="35"/>
      <c r="F122" s="51"/>
      <c r="G122" s="36"/>
      <c r="H122" s="35"/>
      <c r="I122" s="35"/>
      <c r="J122" s="51"/>
      <c r="K122" s="36"/>
      <c r="L122" s="35"/>
      <c r="M122" s="35"/>
      <c r="N122" s="51"/>
      <c r="O122" s="36"/>
      <c r="P122" s="35"/>
      <c r="Q122" s="35"/>
      <c r="R122" s="51"/>
      <c r="S122" s="36"/>
      <c r="T122" s="35"/>
      <c r="U122" s="35"/>
      <c r="V122" s="51"/>
      <c r="W122" s="36"/>
      <c r="X122" s="35"/>
      <c r="Y122" s="24"/>
      <c r="Z122" s="24"/>
      <c r="AA122" s="24"/>
      <c r="AB122" s="24"/>
      <c r="AC122" s="24"/>
    </row>
    <row r="123" spans="1:29" ht="16.7" customHeight="1" x14ac:dyDescent="0.2">
      <c r="A123" s="34"/>
      <c r="B123" s="51"/>
      <c r="C123" s="36"/>
      <c r="D123" s="35"/>
      <c r="E123" s="35"/>
      <c r="F123" s="51"/>
      <c r="G123" s="36"/>
      <c r="H123" s="35"/>
      <c r="I123" s="35"/>
      <c r="J123" s="51"/>
      <c r="K123" s="36"/>
      <c r="L123" s="35"/>
      <c r="M123" s="35"/>
      <c r="N123" s="51"/>
      <c r="O123" s="36"/>
      <c r="P123" s="35"/>
      <c r="Q123" s="35"/>
      <c r="R123" s="51"/>
      <c r="S123" s="36"/>
      <c r="T123" s="35"/>
      <c r="U123" s="35"/>
      <c r="V123" s="51"/>
      <c r="W123" s="36"/>
      <c r="X123" s="35"/>
      <c r="Y123" s="24"/>
      <c r="Z123" s="24"/>
      <c r="AA123" s="24"/>
      <c r="AB123" s="24"/>
      <c r="AC123" s="24"/>
    </row>
    <row r="124" spans="1:29" ht="16.7" customHeight="1" x14ac:dyDescent="0.2">
      <c r="A124" s="34"/>
      <c r="B124" s="51"/>
      <c r="C124" s="36"/>
      <c r="D124" s="35"/>
      <c r="E124" s="35"/>
      <c r="F124" s="51"/>
      <c r="G124" s="36"/>
      <c r="H124" s="35"/>
      <c r="I124" s="35"/>
      <c r="J124" s="51"/>
      <c r="K124" s="36"/>
      <c r="L124" s="35"/>
      <c r="M124" s="35"/>
      <c r="N124" s="51"/>
      <c r="O124" s="36"/>
      <c r="P124" s="35"/>
      <c r="Q124" s="35"/>
      <c r="R124" s="51"/>
      <c r="S124" s="36"/>
      <c r="T124" s="35"/>
      <c r="U124" s="35"/>
      <c r="V124" s="51"/>
      <c r="W124" s="36"/>
      <c r="X124" s="35"/>
      <c r="Y124" s="24"/>
      <c r="Z124" s="24"/>
      <c r="AA124" s="24"/>
      <c r="AB124" s="24"/>
      <c r="AC124" s="24"/>
    </row>
    <row r="125" spans="1:29" ht="16.7" customHeight="1" x14ac:dyDescent="0.2">
      <c r="A125" s="34"/>
      <c r="B125" s="51"/>
      <c r="C125" s="36"/>
      <c r="D125" s="35"/>
      <c r="E125" s="35"/>
      <c r="F125" s="51"/>
      <c r="G125" s="36"/>
      <c r="H125" s="35"/>
      <c r="I125" s="35"/>
      <c r="J125" s="51"/>
      <c r="K125" s="36"/>
      <c r="L125" s="35"/>
      <c r="M125" s="35"/>
      <c r="N125" s="51"/>
      <c r="O125" s="36"/>
      <c r="P125" s="35"/>
      <c r="Q125" s="35"/>
      <c r="R125" s="51"/>
      <c r="S125" s="36"/>
      <c r="T125" s="35"/>
      <c r="U125" s="35"/>
      <c r="V125" s="51"/>
      <c r="W125" s="36"/>
      <c r="X125" s="35"/>
      <c r="Y125" s="24"/>
      <c r="Z125" s="24"/>
      <c r="AA125" s="24"/>
      <c r="AB125" s="24"/>
      <c r="AC125" s="24"/>
    </row>
    <row r="126" spans="1:29" ht="16.7" customHeight="1" x14ac:dyDescent="0.2">
      <c r="A126" s="34"/>
      <c r="B126" s="51"/>
      <c r="C126" s="36"/>
      <c r="D126" s="35"/>
      <c r="E126" s="35"/>
      <c r="F126" s="51"/>
      <c r="G126" s="36"/>
      <c r="H126" s="35"/>
      <c r="I126" s="35"/>
      <c r="J126" s="51"/>
      <c r="K126" s="36"/>
      <c r="L126" s="35"/>
      <c r="M126" s="35"/>
      <c r="N126" s="51"/>
      <c r="O126" s="36"/>
      <c r="P126" s="35"/>
      <c r="Q126" s="35"/>
      <c r="R126" s="51"/>
      <c r="S126" s="36"/>
      <c r="T126" s="35"/>
      <c r="U126" s="35"/>
      <c r="V126" s="51"/>
      <c r="W126" s="36"/>
      <c r="X126" s="35"/>
      <c r="Y126" s="24"/>
      <c r="Z126" s="24"/>
      <c r="AA126" s="24"/>
      <c r="AB126" s="24"/>
      <c r="AC126" s="24"/>
    </row>
    <row r="127" spans="1:29" ht="16.7" customHeight="1" x14ac:dyDescent="0.2">
      <c r="A127" s="34"/>
      <c r="B127" s="51"/>
      <c r="C127" s="36"/>
      <c r="D127" s="35"/>
      <c r="E127" s="35"/>
      <c r="F127" s="51"/>
      <c r="G127" s="36"/>
      <c r="H127" s="35"/>
      <c r="I127" s="35"/>
      <c r="J127" s="51"/>
      <c r="K127" s="36"/>
      <c r="L127" s="35"/>
      <c r="M127" s="35"/>
      <c r="N127" s="51"/>
      <c r="O127" s="36"/>
      <c r="P127" s="35"/>
      <c r="Q127" s="35"/>
      <c r="R127" s="51"/>
      <c r="S127" s="36"/>
      <c r="T127" s="35"/>
      <c r="U127" s="35"/>
      <c r="V127" s="51"/>
      <c r="W127" s="36"/>
      <c r="X127" s="35"/>
      <c r="Y127" s="24"/>
      <c r="Z127" s="24"/>
      <c r="AA127" s="24"/>
      <c r="AB127" s="24"/>
      <c r="AC127" s="24"/>
    </row>
    <row r="128" spans="1:29" ht="16.7" customHeight="1" x14ac:dyDescent="0.2">
      <c r="A128" s="34"/>
      <c r="B128" s="51"/>
      <c r="C128" s="36"/>
      <c r="D128" s="35"/>
      <c r="E128" s="35"/>
      <c r="F128" s="51"/>
      <c r="G128" s="36"/>
      <c r="H128" s="35"/>
      <c r="I128" s="35"/>
      <c r="J128" s="51"/>
      <c r="K128" s="36"/>
      <c r="L128" s="35"/>
      <c r="M128" s="35"/>
      <c r="N128" s="51"/>
      <c r="O128" s="36"/>
      <c r="P128" s="35"/>
      <c r="Q128" s="35"/>
      <c r="R128" s="51"/>
      <c r="S128" s="36"/>
      <c r="T128" s="35"/>
      <c r="U128" s="35"/>
      <c r="V128" s="51"/>
      <c r="W128" s="36"/>
      <c r="X128" s="35"/>
      <c r="Y128" s="24"/>
      <c r="Z128" s="24"/>
      <c r="AA128" s="24"/>
      <c r="AB128" s="24"/>
      <c r="AC128" s="24"/>
    </row>
    <row r="129" spans="1:29" ht="16.7" customHeight="1" x14ac:dyDescent="0.2">
      <c r="A129" s="34"/>
      <c r="B129" s="51"/>
      <c r="C129" s="36"/>
      <c r="D129" s="35"/>
      <c r="E129" s="35"/>
      <c r="F129" s="51"/>
      <c r="G129" s="36"/>
      <c r="H129" s="35"/>
      <c r="I129" s="35"/>
      <c r="J129" s="51"/>
      <c r="K129" s="36"/>
      <c r="L129" s="35"/>
      <c r="M129" s="35"/>
      <c r="N129" s="51"/>
      <c r="O129" s="36"/>
      <c r="P129" s="35"/>
      <c r="Q129" s="35"/>
      <c r="R129" s="51"/>
      <c r="S129" s="36"/>
      <c r="T129" s="35"/>
      <c r="U129" s="35"/>
      <c r="V129" s="51"/>
      <c r="W129" s="36"/>
      <c r="X129" s="35"/>
      <c r="Y129" s="24"/>
      <c r="Z129" s="24"/>
      <c r="AA129" s="24"/>
      <c r="AB129" s="24"/>
      <c r="AC129" s="24"/>
    </row>
    <row r="130" spans="1:29" ht="16.7" customHeight="1" x14ac:dyDescent="0.2">
      <c r="A130" s="34"/>
      <c r="B130" s="51"/>
      <c r="C130" s="36"/>
      <c r="D130" s="35"/>
      <c r="E130" s="35"/>
      <c r="F130" s="51"/>
      <c r="G130" s="36"/>
      <c r="H130" s="35"/>
      <c r="I130" s="35"/>
      <c r="J130" s="51"/>
      <c r="K130" s="36"/>
      <c r="L130" s="35"/>
      <c r="M130" s="35"/>
      <c r="N130" s="51"/>
      <c r="O130" s="36"/>
      <c r="P130" s="35"/>
      <c r="Q130" s="35"/>
      <c r="R130" s="51"/>
      <c r="S130" s="36"/>
      <c r="T130" s="35"/>
      <c r="U130" s="35"/>
      <c r="V130" s="51"/>
      <c r="W130" s="36"/>
      <c r="X130" s="35"/>
      <c r="Y130" s="24"/>
      <c r="Z130" s="24"/>
      <c r="AA130" s="24"/>
      <c r="AB130" s="24"/>
      <c r="AC130" s="24"/>
    </row>
    <row r="131" spans="1:29" ht="16.7" customHeight="1" x14ac:dyDescent="0.2">
      <c r="A131" s="34"/>
      <c r="B131" s="51"/>
      <c r="C131" s="36"/>
      <c r="D131" s="35"/>
      <c r="E131" s="35"/>
      <c r="F131" s="51"/>
      <c r="G131" s="36"/>
      <c r="H131" s="35"/>
      <c r="I131" s="35"/>
      <c r="J131" s="51"/>
      <c r="K131" s="36"/>
      <c r="L131" s="35"/>
      <c r="M131" s="35"/>
      <c r="N131" s="51"/>
      <c r="O131" s="36"/>
      <c r="P131" s="35"/>
      <c r="Q131" s="35"/>
      <c r="R131" s="51"/>
      <c r="S131" s="36"/>
      <c r="T131" s="35"/>
      <c r="U131" s="35"/>
      <c r="V131" s="51"/>
      <c r="W131" s="36"/>
      <c r="X131" s="35"/>
      <c r="Y131" s="24"/>
      <c r="Z131" s="24"/>
      <c r="AA131" s="24"/>
      <c r="AB131" s="24"/>
      <c r="AC131" s="24"/>
    </row>
    <row r="132" spans="1:29" ht="16.7" customHeight="1" x14ac:dyDescent="0.2">
      <c r="A132" s="34"/>
      <c r="B132" s="51"/>
      <c r="C132" s="36"/>
      <c r="D132" s="35"/>
      <c r="E132" s="35"/>
      <c r="F132" s="51"/>
      <c r="G132" s="36"/>
      <c r="H132" s="35"/>
      <c r="I132" s="35"/>
      <c r="J132" s="51"/>
      <c r="K132" s="36"/>
      <c r="L132" s="35"/>
      <c r="M132" s="35"/>
      <c r="N132" s="51"/>
      <c r="O132" s="36"/>
      <c r="P132" s="35"/>
      <c r="Q132" s="35"/>
      <c r="R132" s="51"/>
      <c r="S132" s="36"/>
      <c r="T132" s="35"/>
      <c r="U132" s="35"/>
      <c r="V132" s="51"/>
      <c r="W132" s="36"/>
      <c r="X132" s="35"/>
      <c r="Y132" s="24"/>
      <c r="Z132" s="24"/>
      <c r="AA132" s="24"/>
      <c r="AB132" s="24"/>
      <c r="AC132" s="24"/>
    </row>
    <row r="133" spans="1:29" ht="16.7" customHeight="1" x14ac:dyDescent="0.2">
      <c r="A133" s="34"/>
      <c r="B133" s="51"/>
      <c r="C133" s="36"/>
      <c r="D133" s="35"/>
      <c r="E133" s="35"/>
      <c r="F133" s="51"/>
      <c r="G133" s="36"/>
      <c r="H133" s="35"/>
      <c r="I133" s="35"/>
      <c r="J133" s="51"/>
      <c r="K133" s="36"/>
      <c r="L133" s="35"/>
      <c r="M133" s="35"/>
      <c r="N133" s="51"/>
      <c r="O133" s="36"/>
      <c r="P133" s="35"/>
      <c r="Q133" s="35"/>
      <c r="R133" s="51"/>
      <c r="S133" s="36"/>
      <c r="T133" s="35"/>
      <c r="U133" s="35"/>
      <c r="V133" s="51"/>
      <c r="W133" s="36"/>
      <c r="X133" s="35"/>
      <c r="Y133" s="24"/>
      <c r="Z133" s="24"/>
      <c r="AA133" s="24"/>
      <c r="AB133" s="24"/>
      <c r="AC133" s="24"/>
    </row>
    <row r="134" spans="1:29" ht="16.7" customHeight="1" x14ac:dyDescent="0.2">
      <c r="A134" s="34"/>
      <c r="B134" s="51"/>
      <c r="C134" s="36"/>
      <c r="D134" s="35"/>
      <c r="E134" s="35"/>
      <c r="F134" s="51"/>
      <c r="G134" s="36"/>
      <c r="H134" s="35"/>
      <c r="I134" s="35"/>
      <c r="J134" s="51"/>
      <c r="K134" s="36"/>
      <c r="L134" s="35"/>
      <c r="M134" s="35"/>
      <c r="N134" s="51"/>
      <c r="O134" s="36"/>
      <c r="P134" s="35"/>
      <c r="Q134" s="35"/>
      <c r="R134" s="51"/>
      <c r="S134" s="36"/>
      <c r="T134" s="35"/>
      <c r="U134" s="35"/>
      <c r="V134" s="51"/>
      <c r="W134" s="36"/>
      <c r="X134" s="35"/>
      <c r="Y134" s="24"/>
      <c r="Z134" s="24"/>
      <c r="AA134" s="24"/>
      <c r="AB134" s="24"/>
      <c r="AC134" s="24"/>
    </row>
    <row r="135" spans="1:29" ht="16.7" customHeight="1" x14ac:dyDescent="0.2">
      <c r="A135" s="34"/>
      <c r="B135" s="51"/>
      <c r="C135" s="36"/>
      <c r="D135" s="35"/>
      <c r="E135" s="35"/>
      <c r="F135" s="51"/>
      <c r="G135" s="36"/>
      <c r="H135" s="35"/>
      <c r="I135" s="35"/>
      <c r="J135" s="51"/>
      <c r="K135" s="36"/>
      <c r="L135" s="35"/>
      <c r="M135" s="35"/>
      <c r="N135" s="51"/>
      <c r="O135" s="36"/>
      <c r="P135" s="35"/>
      <c r="Q135" s="35"/>
      <c r="R135" s="51"/>
      <c r="S135" s="36"/>
      <c r="T135" s="35"/>
      <c r="U135" s="35"/>
      <c r="V135" s="51"/>
      <c r="W135" s="36"/>
      <c r="X135" s="35"/>
      <c r="Y135" s="24"/>
      <c r="Z135" s="24"/>
      <c r="AA135" s="24"/>
      <c r="AB135" s="24"/>
      <c r="AC135" s="24"/>
    </row>
    <row r="136" spans="1:29" ht="16.7" customHeight="1" x14ac:dyDescent="0.2">
      <c r="A136" s="34"/>
      <c r="B136" s="51"/>
      <c r="C136" s="36"/>
      <c r="D136" s="35"/>
      <c r="E136" s="35"/>
      <c r="F136" s="51"/>
      <c r="G136" s="36"/>
      <c r="H136" s="35"/>
      <c r="I136" s="35"/>
      <c r="J136" s="51"/>
      <c r="K136" s="36"/>
      <c r="L136" s="35"/>
      <c r="M136" s="35"/>
      <c r="N136" s="51"/>
      <c r="O136" s="36"/>
      <c r="P136" s="35"/>
      <c r="Q136" s="35"/>
      <c r="R136" s="51"/>
      <c r="S136" s="36"/>
      <c r="T136" s="35"/>
      <c r="U136" s="35"/>
      <c r="V136" s="51"/>
      <c r="W136" s="36"/>
      <c r="X136" s="35"/>
      <c r="Y136" s="24"/>
      <c r="Z136" s="24"/>
      <c r="AA136" s="24"/>
      <c r="AB136" s="24"/>
      <c r="AC136" s="24"/>
    </row>
    <row r="137" spans="1:29" ht="16.7" customHeight="1" x14ac:dyDescent="0.2">
      <c r="A137" s="34"/>
      <c r="B137" s="51"/>
      <c r="C137" s="36"/>
      <c r="D137" s="35"/>
      <c r="E137" s="35"/>
      <c r="F137" s="51"/>
      <c r="G137" s="36"/>
      <c r="H137" s="35"/>
      <c r="I137" s="35"/>
      <c r="J137" s="51"/>
      <c r="K137" s="36"/>
      <c r="L137" s="35"/>
      <c r="M137" s="35"/>
      <c r="N137" s="51"/>
      <c r="O137" s="36"/>
      <c r="P137" s="35"/>
      <c r="Q137" s="35"/>
      <c r="R137" s="51"/>
      <c r="S137" s="36"/>
      <c r="T137" s="35"/>
      <c r="U137" s="35"/>
      <c r="V137" s="51"/>
      <c r="W137" s="36"/>
      <c r="X137" s="35"/>
      <c r="Y137" s="24"/>
      <c r="Z137" s="24"/>
      <c r="AA137" s="24"/>
      <c r="AB137" s="24"/>
      <c r="AC137" s="24"/>
    </row>
    <row r="138" spans="1:29" ht="16.7" customHeight="1" x14ac:dyDescent="0.2">
      <c r="A138" s="41"/>
      <c r="B138" s="52"/>
      <c r="C138" s="43"/>
      <c r="E138" s="42"/>
      <c r="F138" s="52"/>
      <c r="G138" s="43"/>
      <c r="H138" s="42"/>
      <c r="I138" s="42"/>
      <c r="J138" s="52"/>
      <c r="K138" s="43"/>
      <c r="L138" s="42"/>
      <c r="M138" s="42"/>
      <c r="N138" s="52"/>
      <c r="O138" s="43"/>
      <c r="P138" s="42"/>
      <c r="Q138" s="42"/>
      <c r="R138" s="52"/>
      <c r="S138" s="43"/>
      <c r="T138" s="42"/>
      <c r="U138" s="42"/>
      <c r="V138" s="52"/>
      <c r="W138" s="43"/>
      <c r="X138" s="42"/>
      <c r="Y138" s="24"/>
      <c r="Z138" s="24"/>
      <c r="AA138" s="24"/>
      <c r="AB138" s="24"/>
      <c r="AC138" s="24"/>
    </row>
    <row r="139" spans="1:29" ht="16.7" customHeight="1" x14ac:dyDescent="0.2">
      <c r="A139" s="41"/>
      <c r="B139" s="52"/>
      <c r="C139" s="43"/>
      <c r="E139" s="42"/>
      <c r="F139" s="52"/>
      <c r="G139" s="43"/>
      <c r="H139" s="42"/>
      <c r="I139" s="42"/>
      <c r="J139" s="52"/>
      <c r="K139" s="43"/>
      <c r="L139" s="42"/>
      <c r="M139" s="42"/>
      <c r="N139" s="52"/>
      <c r="O139" s="43"/>
      <c r="P139" s="42"/>
      <c r="Q139" s="42"/>
      <c r="R139" s="52"/>
      <c r="S139" s="43"/>
      <c r="T139" s="42"/>
      <c r="U139" s="42"/>
      <c r="V139" s="52"/>
      <c r="W139" s="43"/>
      <c r="X139" s="42"/>
      <c r="Y139" s="24"/>
      <c r="Z139" s="24"/>
      <c r="AA139" s="24"/>
      <c r="AB139" s="24"/>
      <c r="AC139" s="24"/>
    </row>
    <row r="140" spans="1:29" ht="16.7" customHeight="1" x14ac:dyDescent="0.2">
      <c r="A140" s="41"/>
      <c r="B140" s="52"/>
      <c r="C140" s="43"/>
      <c r="E140" s="42"/>
      <c r="F140" s="52"/>
      <c r="G140" s="43"/>
      <c r="H140" s="42"/>
      <c r="I140" s="42"/>
      <c r="J140" s="52"/>
      <c r="K140" s="43"/>
      <c r="L140" s="42"/>
      <c r="M140" s="42"/>
      <c r="N140" s="52"/>
      <c r="O140" s="43"/>
      <c r="P140" s="42"/>
      <c r="Q140" s="42"/>
      <c r="R140" s="52"/>
      <c r="S140" s="43"/>
      <c r="T140" s="42"/>
      <c r="U140" s="42"/>
      <c r="V140" s="52"/>
      <c r="W140" s="43"/>
      <c r="X140" s="42"/>
      <c r="Y140" s="24"/>
      <c r="Z140" s="24"/>
      <c r="AA140" s="24"/>
      <c r="AB140" s="24"/>
      <c r="AC140" s="24"/>
    </row>
    <row r="141" spans="1:29" ht="16.7" customHeight="1" x14ac:dyDescent="0.2">
      <c r="A141" s="41"/>
      <c r="B141" s="52"/>
      <c r="C141" s="43"/>
      <c r="E141" s="42"/>
      <c r="F141" s="52"/>
      <c r="G141" s="43"/>
      <c r="H141" s="42"/>
      <c r="I141" s="42"/>
      <c r="J141" s="52"/>
      <c r="K141" s="43"/>
      <c r="L141" s="42"/>
      <c r="M141" s="42"/>
      <c r="N141" s="52"/>
      <c r="O141" s="43"/>
      <c r="P141" s="42"/>
      <c r="Q141" s="42"/>
      <c r="R141" s="52"/>
      <c r="S141" s="43"/>
      <c r="T141" s="42"/>
      <c r="U141" s="42"/>
      <c r="V141" s="52"/>
      <c r="W141" s="43"/>
      <c r="X141" s="42"/>
      <c r="Y141" s="24"/>
      <c r="Z141" s="24"/>
      <c r="AA141" s="24"/>
      <c r="AB141" s="24"/>
      <c r="AC141" s="24"/>
    </row>
    <row r="142" spans="1:29" ht="16.7" customHeight="1" x14ac:dyDescent="0.2">
      <c r="A142" s="41"/>
      <c r="B142" s="52"/>
      <c r="C142" s="43"/>
      <c r="E142" s="42"/>
      <c r="F142" s="52"/>
      <c r="G142" s="43"/>
      <c r="H142" s="42"/>
      <c r="I142" s="42"/>
      <c r="J142" s="52"/>
      <c r="K142" s="43"/>
      <c r="L142" s="42"/>
      <c r="M142" s="42"/>
      <c r="N142" s="52"/>
      <c r="O142" s="43"/>
      <c r="P142" s="42"/>
      <c r="Q142" s="42"/>
      <c r="R142" s="52"/>
      <c r="S142" s="43"/>
      <c r="T142" s="42"/>
      <c r="U142" s="42"/>
      <c r="V142" s="52"/>
      <c r="W142" s="43"/>
      <c r="X142" s="42"/>
      <c r="Y142" s="24"/>
      <c r="Z142" s="24"/>
      <c r="AA142" s="24"/>
      <c r="AB142" s="24"/>
      <c r="AC142" s="24"/>
    </row>
    <row r="143" spans="1:29" ht="16.7" customHeight="1" x14ac:dyDescent="0.2">
      <c r="A143" s="41"/>
      <c r="B143" s="52"/>
      <c r="C143" s="43"/>
      <c r="E143" s="42"/>
      <c r="F143" s="52"/>
      <c r="G143" s="43"/>
      <c r="H143" s="42"/>
      <c r="I143" s="42"/>
      <c r="J143" s="52"/>
      <c r="K143" s="43"/>
      <c r="L143" s="42"/>
      <c r="M143" s="42"/>
      <c r="N143" s="52"/>
      <c r="O143" s="43"/>
      <c r="P143" s="42"/>
      <c r="Q143" s="42"/>
      <c r="R143" s="52"/>
      <c r="S143" s="43"/>
      <c r="T143" s="42"/>
      <c r="U143" s="42"/>
      <c r="V143" s="52"/>
      <c r="W143" s="43"/>
      <c r="X143" s="42"/>
      <c r="Y143" s="24"/>
      <c r="Z143" s="24"/>
      <c r="AA143" s="24"/>
      <c r="AB143" s="24"/>
      <c r="AC143" s="24"/>
    </row>
    <row r="144" spans="1:29" ht="16.7" customHeight="1" x14ac:dyDescent="0.2">
      <c r="A144" s="41"/>
      <c r="B144" s="52"/>
      <c r="C144" s="43"/>
      <c r="E144" s="42"/>
      <c r="F144" s="52"/>
      <c r="G144" s="43"/>
      <c r="H144" s="42"/>
      <c r="I144" s="42"/>
      <c r="J144" s="52"/>
      <c r="K144" s="43"/>
      <c r="L144" s="42"/>
      <c r="M144" s="42"/>
      <c r="N144" s="52"/>
      <c r="O144" s="43"/>
      <c r="P144" s="42"/>
      <c r="Q144" s="42"/>
      <c r="R144" s="52"/>
      <c r="S144" s="43"/>
      <c r="T144" s="42"/>
      <c r="U144" s="42"/>
      <c r="V144" s="52"/>
      <c r="W144" s="43"/>
      <c r="X144" s="42"/>
      <c r="Y144" s="24"/>
      <c r="Z144" s="24"/>
      <c r="AA144" s="24"/>
      <c r="AB144" s="24"/>
      <c r="AC144" s="24"/>
    </row>
    <row r="145" spans="1:29" ht="16.7" customHeight="1" x14ac:dyDescent="0.2">
      <c r="A145" s="41"/>
      <c r="B145" s="52"/>
      <c r="C145" s="43"/>
      <c r="E145" s="42"/>
      <c r="F145" s="52"/>
      <c r="G145" s="43"/>
      <c r="H145" s="42"/>
      <c r="I145" s="42"/>
      <c r="J145" s="52"/>
      <c r="K145" s="43"/>
      <c r="L145" s="42"/>
      <c r="M145" s="42"/>
      <c r="N145" s="52"/>
      <c r="O145" s="43"/>
      <c r="P145" s="42"/>
      <c r="Q145" s="42"/>
      <c r="R145" s="52"/>
      <c r="S145" s="43"/>
      <c r="T145" s="42"/>
      <c r="U145" s="42"/>
      <c r="V145" s="52"/>
      <c r="W145" s="43"/>
      <c r="X145" s="42"/>
      <c r="Y145" s="24"/>
      <c r="Z145" s="24"/>
      <c r="AA145" s="24"/>
      <c r="AB145" s="24"/>
      <c r="AC145" s="24"/>
    </row>
    <row r="146" spans="1:29" ht="16.7" customHeight="1" x14ac:dyDescent="0.2">
      <c r="A146" s="41"/>
      <c r="B146" s="52"/>
      <c r="C146" s="43"/>
      <c r="E146" s="42"/>
      <c r="F146" s="52"/>
      <c r="G146" s="43"/>
      <c r="H146" s="42"/>
      <c r="I146" s="42"/>
      <c r="J146" s="52"/>
      <c r="K146" s="43"/>
      <c r="L146" s="42"/>
      <c r="M146" s="42"/>
      <c r="N146" s="52"/>
      <c r="O146" s="43"/>
      <c r="P146" s="42"/>
      <c r="Q146" s="42"/>
      <c r="R146" s="52"/>
      <c r="S146" s="43"/>
      <c r="T146" s="42"/>
      <c r="U146" s="42"/>
      <c r="V146" s="52"/>
      <c r="W146" s="43"/>
      <c r="X146" s="42"/>
      <c r="Y146" s="24"/>
      <c r="Z146" s="24"/>
      <c r="AA146" s="24"/>
      <c r="AB146" s="24"/>
      <c r="AC146" s="24"/>
    </row>
    <row r="147" spans="1:29" ht="16.7" customHeight="1" x14ac:dyDescent="0.2">
      <c r="A147" s="41"/>
      <c r="B147" s="52"/>
      <c r="C147" s="43"/>
      <c r="E147" s="42"/>
      <c r="F147" s="52"/>
      <c r="G147" s="43"/>
      <c r="H147" s="42"/>
      <c r="I147" s="42"/>
      <c r="J147" s="52"/>
      <c r="K147" s="43"/>
      <c r="L147" s="42"/>
      <c r="M147" s="42"/>
      <c r="N147" s="52"/>
      <c r="O147" s="43"/>
      <c r="P147" s="42"/>
      <c r="Q147" s="42"/>
      <c r="R147" s="52"/>
      <c r="S147" s="43"/>
      <c r="T147" s="42"/>
      <c r="U147" s="42"/>
      <c r="V147" s="52"/>
      <c r="W147" s="43"/>
      <c r="X147" s="42"/>
      <c r="Y147" s="24"/>
      <c r="Z147" s="24"/>
      <c r="AA147" s="24"/>
      <c r="AB147" s="24"/>
      <c r="AC147" s="24"/>
    </row>
    <row r="148" spans="1:29" ht="16.7" customHeight="1" x14ac:dyDescent="0.2">
      <c r="A148" s="41"/>
      <c r="B148" s="52"/>
      <c r="C148" s="43"/>
      <c r="E148" s="42"/>
      <c r="F148" s="52"/>
      <c r="G148" s="43"/>
      <c r="H148" s="42"/>
      <c r="I148" s="42"/>
      <c r="J148" s="52"/>
      <c r="K148" s="43"/>
      <c r="L148" s="42"/>
      <c r="M148" s="42"/>
      <c r="N148" s="52"/>
      <c r="O148" s="43"/>
      <c r="P148" s="42"/>
      <c r="Q148" s="42"/>
      <c r="R148" s="52"/>
      <c r="S148" s="43"/>
      <c r="T148" s="42"/>
      <c r="U148" s="42"/>
      <c r="V148" s="52"/>
      <c r="W148" s="43"/>
      <c r="X148" s="42"/>
      <c r="Y148" s="24"/>
      <c r="Z148" s="24"/>
      <c r="AA148" s="24"/>
      <c r="AB148" s="24"/>
      <c r="AC148" s="24"/>
    </row>
    <row r="149" spans="1:29" ht="16.7" customHeight="1" x14ac:dyDescent="0.2">
      <c r="A149" s="41"/>
      <c r="B149" s="52"/>
      <c r="C149" s="43"/>
      <c r="E149" s="42"/>
      <c r="F149" s="52"/>
      <c r="G149" s="43"/>
      <c r="H149" s="42"/>
      <c r="I149" s="42"/>
      <c r="J149" s="52"/>
      <c r="K149" s="43"/>
      <c r="L149" s="42"/>
      <c r="M149" s="42"/>
      <c r="N149" s="52"/>
      <c r="O149" s="43"/>
      <c r="P149" s="42"/>
      <c r="Q149" s="42"/>
      <c r="R149" s="52"/>
      <c r="S149" s="43"/>
      <c r="T149" s="42"/>
      <c r="U149" s="42"/>
      <c r="V149" s="52"/>
      <c r="W149" s="43"/>
      <c r="X149" s="42"/>
      <c r="Y149" s="24"/>
      <c r="Z149" s="24"/>
      <c r="AA149" s="24"/>
      <c r="AB149" s="24"/>
      <c r="AC149" s="24"/>
    </row>
    <row r="150" spans="1:29" ht="16.7" customHeight="1" x14ac:dyDescent="0.2">
      <c r="A150" s="41"/>
      <c r="B150" s="52"/>
      <c r="C150" s="43"/>
      <c r="E150" s="42"/>
      <c r="F150" s="52"/>
      <c r="G150" s="43"/>
      <c r="H150" s="42"/>
      <c r="I150" s="42"/>
      <c r="J150" s="52"/>
      <c r="K150" s="43"/>
      <c r="L150" s="42"/>
      <c r="M150" s="42"/>
      <c r="N150" s="52"/>
      <c r="O150" s="43"/>
      <c r="P150" s="42"/>
      <c r="Q150" s="42"/>
      <c r="R150" s="52"/>
      <c r="S150" s="43"/>
      <c r="T150" s="42"/>
      <c r="U150" s="42"/>
      <c r="V150" s="52"/>
      <c r="W150" s="43"/>
      <c r="X150" s="42"/>
      <c r="Y150" s="24"/>
      <c r="Z150" s="24"/>
      <c r="AA150" s="24"/>
      <c r="AB150" s="24"/>
      <c r="AC150" s="24"/>
    </row>
    <row r="151" spans="1:29" ht="16.7" customHeight="1" x14ac:dyDescent="0.2">
      <c r="A151" s="41"/>
      <c r="B151" s="52"/>
      <c r="C151" s="43"/>
      <c r="E151" s="42"/>
      <c r="F151" s="52"/>
      <c r="G151" s="43"/>
      <c r="H151" s="42"/>
      <c r="I151" s="42"/>
      <c r="J151" s="52"/>
      <c r="K151" s="43"/>
      <c r="L151" s="42"/>
      <c r="M151" s="42"/>
      <c r="N151" s="52"/>
      <c r="O151" s="43"/>
      <c r="P151" s="42"/>
      <c r="Q151" s="42"/>
      <c r="R151" s="52"/>
      <c r="S151" s="43"/>
      <c r="T151" s="42"/>
      <c r="U151" s="42"/>
      <c r="V151" s="52"/>
      <c r="W151" s="43"/>
      <c r="X151" s="42"/>
      <c r="Y151" s="24"/>
      <c r="Z151" s="24"/>
      <c r="AA151" s="24"/>
      <c r="AB151" s="24"/>
      <c r="AC151" s="24"/>
    </row>
    <row r="152" spans="1:29" ht="16.7" customHeight="1" x14ac:dyDescent="0.2">
      <c r="A152" s="41"/>
      <c r="B152" s="52"/>
      <c r="C152" s="43"/>
      <c r="E152" s="42"/>
      <c r="F152" s="52"/>
      <c r="G152" s="43"/>
      <c r="H152" s="42"/>
      <c r="I152" s="42"/>
      <c r="J152" s="52"/>
      <c r="K152" s="43"/>
      <c r="L152" s="42"/>
      <c r="M152" s="42"/>
      <c r="N152" s="52"/>
      <c r="O152" s="43"/>
      <c r="P152" s="42"/>
      <c r="Q152" s="42"/>
      <c r="R152" s="52"/>
      <c r="S152" s="43"/>
      <c r="T152" s="42"/>
      <c r="U152" s="42"/>
      <c r="V152" s="52"/>
      <c r="W152" s="43"/>
      <c r="X152" s="42"/>
      <c r="Y152" s="24"/>
      <c r="Z152" s="24"/>
      <c r="AA152" s="24"/>
      <c r="AB152" s="24"/>
      <c r="AC152" s="24"/>
    </row>
    <row r="153" spans="1:29" ht="16.7" customHeight="1" x14ac:dyDescent="0.2">
      <c r="A153" s="41"/>
      <c r="B153" s="52"/>
      <c r="C153" s="43"/>
      <c r="E153" s="42"/>
      <c r="F153" s="52"/>
      <c r="G153" s="43"/>
      <c r="H153" s="42"/>
      <c r="I153" s="42"/>
      <c r="J153" s="52"/>
      <c r="K153" s="43"/>
      <c r="L153" s="42"/>
      <c r="M153" s="42"/>
      <c r="N153" s="52"/>
      <c r="O153" s="43"/>
      <c r="P153" s="42"/>
      <c r="Q153" s="42"/>
      <c r="R153" s="52"/>
      <c r="S153" s="43"/>
      <c r="T153" s="42"/>
      <c r="U153" s="42"/>
      <c r="V153" s="52"/>
      <c r="W153" s="43"/>
      <c r="X153" s="42"/>
      <c r="Y153" s="24"/>
      <c r="Z153" s="24"/>
      <c r="AA153" s="24"/>
      <c r="AB153" s="24"/>
      <c r="AC153" s="24"/>
    </row>
    <row r="154" spans="1:29" ht="16.7" customHeight="1" x14ac:dyDescent="0.2">
      <c r="A154" s="41"/>
      <c r="B154" s="52"/>
      <c r="C154" s="43"/>
      <c r="E154" s="42"/>
      <c r="F154" s="52"/>
      <c r="G154" s="43"/>
      <c r="H154" s="42"/>
      <c r="I154" s="42"/>
      <c r="J154" s="52"/>
      <c r="K154" s="43"/>
      <c r="L154" s="42"/>
      <c r="M154" s="42"/>
      <c r="N154" s="52"/>
      <c r="O154" s="43"/>
      <c r="P154" s="42"/>
      <c r="Q154" s="42"/>
      <c r="R154" s="52"/>
      <c r="S154" s="43"/>
      <c r="T154" s="42"/>
      <c r="U154" s="42"/>
      <c r="V154" s="52"/>
      <c r="W154" s="43"/>
      <c r="X154" s="42"/>
      <c r="Y154" s="24"/>
      <c r="Z154" s="24"/>
      <c r="AA154" s="24"/>
      <c r="AB154" s="24"/>
      <c r="AC154" s="24"/>
    </row>
    <row r="155" spans="1:29" ht="16.7" customHeight="1" x14ac:dyDescent="0.2">
      <c r="A155" s="41"/>
      <c r="B155" s="52"/>
      <c r="C155" s="43"/>
      <c r="E155" s="42"/>
      <c r="F155" s="52"/>
      <c r="G155" s="43"/>
      <c r="H155" s="42"/>
      <c r="I155" s="42"/>
      <c r="J155" s="52"/>
      <c r="K155" s="43"/>
      <c r="L155" s="42"/>
      <c r="M155" s="42"/>
      <c r="N155" s="52"/>
      <c r="O155" s="43"/>
      <c r="P155" s="42"/>
      <c r="Q155" s="42"/>
      <c r="R155" s="52"/>
      <c r="S155" s="43"/>
      <c r="T155" s="42"/>
      <c r="U155" s="42"/>
      <c r="V155" s="52"/>
      <c r="W155" s="43"/>
      <c r="X155" s="42"/>
      <c r="Y155" s="24"/>
      <c r="Z155" s="24"/>
      <c r="AA155" s="24"/>
      <c r="AB155" s="24"/>
      <c r="AC155" s="24"/>
    </row>
    <row r="156" spans="1:29" ht="16.7" customHeight="1" x14ac:dyDescent="0.2">
      <c r="A156" s="41"/>
      <c r="B156" s="52"/>
      <c r="C156" s="43"/>
      <c r="E156" s="42"/>
      <c r="F156" s="52"/>
      <c r="G156" s="43"/>
      <c r="H156" s="42"/>
      <c r="I156" s="42"/>
      <c r="J156" s="52"/>
      <c r="K156" s="43"/>
      <c r="L156" s="42"/>
      <c r="M156" s="42"/>
      <c r="N156" s="52"/>
      <c r="O156" s="43"/>
      <c r="P156" s="42"/>
      <c r="Q156" s="42"/>
      <c r="R156" s="52"/>
      <c r="S156" s="43"/>
      <c r="T156" s="42"/>
      <c r="U156" s="42"/>
      <c r="V156" s="52"/>
      <c r="W156" s="43"/>
      <c r="X156" s="42"/>
      <c r="Y156" s="24"/>
      <c r="Z156" s="24"/>
      <c r="AA156" s="24"/>
      <c r="AB156" s="24"/>
      <c r="AC156" s="24"/>
    </row>
    <row r="157" spans="1:29" ht="16.7" customHeight="1" x14ac:dyDescent="0.2">
      <c r="A157" s="41"/>
      <c r="B157" s="52"/>
      <c r="C157" s="43"/>
      <c r="E157" s="42"/>
      <c r="F157" s="52"/>
      <c r="G157" s="43"/>
      <c r="H157" s="42"/>
      <c r="I157" s="42"/>
      <c r="J157" s="52"/>
      <c r="K157" s="43"/>
      <c r="L157" s="42"/>
      <c r="M157" s="42"/>
      <c r="N157" s="52"/>
      <c r="O157" s="43"/>
      <c r="P157" s="42"/>
      <c r="Q157" s="42"/>
      <c r="R157" s="52"/>
      <c r="S157" s="43"/>
      <c r="T157" s="42"/>
      <c r="U157" s="42"/>
      <c r="V157" s="52"/>
      <c r="W157" s="43"/>
      <c r="X157" s="42"/>
      <c r="Y157" s="24"/>
      <c r="Z157" s="24"/>
      <c r="AA157" s="24"/>
      <c r="AB157" s="24"/>
      <c r="AC157" s="24"/>
    </row>
    <row r="158" spans="1:29" ht="16.7" customHeight="1" x14ac:dyDescent="0.2">
      <c r="A158" s="41"/>
      <c r="B158" s="52"/>
      <c r="C158" s="43"/>
      <c r="E158" s="42"/>
      <c r="F158" s="52"/>
      <c r="G158" s="43"/>
      <c r="H158" s="42"/>
      <c r="I158" s="42"/>
      <c r="J158" s="52"/>
      <c r="K158" s="43"/>
      <c r="L158" s="42"/>
      <c r="M158" s="42"/>
      <c r="N158" s="52"/>
      <c r="O158" s="43"/>
      <c r="P158" s="42"/>
      <c r="Q158" s="42"/>
      <c r="R158" s="52"/>
      <c r="S158" s="43"/>
      <c r="T158" s="42"/>
      <c r="U158" s="42"/>
      <c r="V158" s="52"/>
      <c r="W158" s="43"/>
      <c r="X158" s="42"/>
      <c r="Y158" s="24"/>
      <c r="Z158" s="24"/>
      <c r="AA158" s="24"/>
      <c r="AB158" s="24"/>
      <c r="AC158" s="24"/>
    </row>
    <row r="159" spans="1:29" ht="16.7" customHeight="1" x14ac:dyDescent="0.2">
      <c r="A159" s="41"/>
      <c r="B159" s="52"/>
      <c r="C159" s="43"/>
      <c r="E159" s="42"/>
      <c r="F159" s="52"/>
      <c r="G159" s="43"/>
      <c r="H159" s="42"/>
      <c r="I159" s="42"/>
      <c r="J159" s="52"/>
      <c r="K159" s="43"/>
      <c r="L159" s="42"/>
      <c r="M159" s="42"/>
      <c r="N159" s="52"/>
      <c r="O159" s="43"/>
      <c r="P159" s="42"/>
      <c r="Q159" s="42"/>
      <c r="R159" s="52"/>
      <c r="S159" s="43"/>
      <c r="T159" s="42"/>
      <c r="U159" s="42"/>
      <c r="V159" s="52"/>
      <c r="W159" s="43"/>
      <c r="X159" s="42"/>
      <c r="Y159" s="24"/>
      <c r="Z159" s="24"/>
      <c r="AA159" s="24"/>
      <c r="AB159" s="24"/>
      <c r="AC159" s="24"/>
    </row>
    <row r="160" spans="1:29" ht="16.7" customHeight="1" x14ac:dyDescent="0.2">
      <c r="A160" s="41"/>
      <c r="B160" s="52"/>
      <c r="C160" s="43"/>
      <c r="E160" s="42"/>
      <c r="F160" s="52"/>
      <c r="G160" s="43"/>
      <c r="H160" s="42"/>
      <c r="I160" s="42"/>
      <c r="J160" s="52"/>
      <c r="K160" s="43"/>
      <c r="L160" s="42"/>
      <c r="M160" s="42"/>
      <c r="N160" s="52"/>
      <c r="O160" s="43"/>
      <c r="P160" s="42"/>
      <c r="Q160" s="42"/>
      <c r="R160" s="52"/>
      <c r="S160" s="43"/>
      <c r="T160" s="42"/>
      <c r="U160" s="42"/>
      <c r="V160" s="52"/>
      <c r="W160" s="43"/>
      <c r="X160" s="42"/>
      <c r="Y160" s="24"/>
      <c r="Z160" s="24"/>
      <c r="AA160" s="24"/>
      <c r="AB160" s="24"/>
      <c r="AC160" s="24"/>
    </row>
    <row r="161" spans="1:29" ht="16.7" customHeight="1" x14ac:dyDescent="0.2">
      <c r="A161" s="41"/>
      <c r="B161" s="52"/>
      <c r="C161" s="43"/>
      <c r="E161" s="42"/>
      <c r="F161" s="52"/>
      <c r="G161" s="43"/>
      <c r="H161" s="42"/>
      <c r="I161" s="42"/>
      <c r="J161" s="52"/>
      <c r="K161" s="43"/>
      <c r="L161" s="42"/>
      <c r="M161" s="42"/>
      <c r="N161" s="52"/>
      <c r="O161" s="43"/>
      <c r="P161" s="42"/>
      <c r="Q161" s="42"/>
      <c r="R161" s="52"/>
      <c r="S161" s="43"/>
      <c r="T161" s="42"/>
      <c r="U161" s="42"/>
      <c r="V161" s="52"/>
      <c r="W161" s="43"/>
      <c r="X161" s="42"/>
      <c r="Y161" s="24"/>
      <c r="Z161" s="24"/>
      <c r="AA161" s="24"/>
      <c r="AB161" s="24"/>
      <c r="AC161" s="24"/>
    </row>
    <row r="162" spans="1:29" ht="16.7" customHeight="1" x14ac:dyDescent="0.2">
      <c r="A162" s="41"/>
      <c r="B162" s="52"/>
      <c r="C162" s="43"/>
      <c r="E162" s="42"/>
      <c r="F162" s="52"/>
      <c r="G162" s="43"/>
      <c r="H162" s="42"/>
      <c r="I162" s="42"/>
      <c r="J162" s="52"/>
      <c r="K162" s="43"/>
      <c r="L162" s="42"/>
      <c r="M162" s="42"/>
      <c r="N162" s="52"/>
      <c r="O162" s="43"/>
      <c r="P162" s="42"/>
      <c r="Q162" s="42"/>
      <c r="R162" s="52"/>
      <c r="S162" s="43"/>
      <c r="T162" s="42"/>
      <c r="U162" s="42"/>
      <c r="V162" s="52"/>
      <c r="W162" s="43"/>
      <c r="X162" s="42"/>
      <c r="Y162" s="24"/>
      <c r="Z162" s="24"/>
      <c r="AA162" s="24"/>
      <c r="AB162" s="24"/>
      <c r="AC162" s="24"/>
    </row>
    <row r="163" spans="1:29" ht="16.7" customHeight="1" x14ac:dyDescent="0.2">
      <c r="A163" s="41"/>
      <c r="B163" s="52"/>
      <c r="C163" s="43"/>
      <c r="E163" s="42"/>
      <c r="F163" s="52"/>
      <c r="G163" s="43"/>
      <c r="H163" s="42"/>
      <c r="I163" s="42"/>
      <c r="J163" s="52"/>
      <c r="K163" s="43"/>
      <c r="L163" s="42"/>
      <c r="M163" s="42"/>
      <c r="N163" s="52"/>
      <c r="O163" s="43"/>
      <c r="P163" s="42"/>
      <c r="Q163" s="42"/>
      <c r="R163" s="52"/>
      <c r="S163" s="43"/>
      <c r="T163" s="42"/>
      <c r="U163" s="42"/>
      <c r="V163" s="52"/>
      <c r="W163" s="43"/>
      <c r="X163" s="42"/>
      <c r="Y163" s="24"/>
      <c r="Z163" s="24"/>
      <c r="AA163" s="24"/>
      <c r="AB163" s="24"/>
      <c r="AC163" s="24"/>
    </row>
    <row r="164" spans="1:29" ht="16.7" customHeight="1" x14ac:dyDescent="0.2">
      <c r="A164" s="41"/>
      <c r="B164" s="52"/>
      <c r="C164" s="43"/>
      <c r="E164" s="42"/>
      <c r="F164" s="52"/>
      <c r="G164" s="43"/>
      <c r="H164" s="42"/>
      <c r="I164" s="42"/>
      <c r="J164" s="52"/>
      <c r="K164" s="43"/>
      <c r="L164" s="42"/>
      <c r="M164" s="42"/>
      <c r="N164" s="52"/>
      <c r="O164" s="43"/>
      <c r="P164" s="42"/>
      <c r="Q164" s="42"/>
      <c r="R164" s="52"/>
      <c r="S164" s="43"/>
      <c r="T164" s="42"/>
      <c r="U164" s="42"/>
      <c r="V164" s="52"/>
      <c r="W164" s="43"/>
      <c r="X164" s="42"/>
      <c r="Y164" s="24"/>
      <c r="Z164" s="24"/>
      <c r="AA164" s="24"/>
      <c r="AB164" s="24"/>
      <c r="AC164" s="24"/>
    </row>
    <row r="165" spans="1:29" ht="16.7" customHeight="1" x14ac:dyDescent="0.2">
      <c r="A165" s="41"/>
      <c r="B165" s="52"/>
      <c r="C165" s="43"/>
      <c r="E165" s="42"/>
      <c r="F165" s="52"/>
      <c r="G165" s="43"/>
      <c r="H165" s="42"/>
      <c r="I165" s="42"/>
      <c r="J165" s="52"/>
      <c r="K165" s="43"/>
      <c r="L165" s="42"/>
      <c r="M165" s="42"/>
      <c r="N165" s="52"/>
      <c r="O165" s="43"/>
      <c r="P165" s="42"/>
      <c r="Q165" s="42"/>
      <c r="R165" s="52"/>
      <c r="S165" s="43"/>
      <c r="T165" s="42"/>
      <c r="U165" s="42"/>
      <c r="V165" s="52"/>
      <c r="W165" s="43"/>
      <c r="X165" s="42"/>
      <c r="Y165" s="24"/>
      <c r="Z165" s="24"/>
      <c r="AA165" s="24"/>
      <c r="AB165" s="24"/>
      <c r="AC165" s="24"/>
    </row>
    <row r="166" spans="1:29" ht="16.7" customHeight="1" x14ac:dyDescent="0.2">
      <c r="A166" s="41"/>
      <c r="B166" s="52"/>
      <c r="C166" s="43"/>
      <c r="E166" s="42"/>
      <c r="F166" s="52"/>
      <c r="G166" s="43"/>
      <c r="H166" s="42"/>
      <c r="I166" s="42"/>
      <c r="J166" s="52"/>
      <c r="K166" s="43"/>
      <c r="L166" s="42"/>
      <c r="M166" s="42"/>
      <c r="N166" s="52"/>
      <c r="O166" s="43"/>
      <c r="P166" s="42"/>
      <c r="Q166" s="42"/>
      <c r="R166" s="52"/>
      <c r="S166" s="43"/>
      <c r="T166" s="42"/>
      <c r="U166" s="42"/>
      <c r="V166" s="52"/>
      <c r="W166" s="43"/>
      <c r="X166" s="42"/>
      <c r="Y166" s="24"/>
      <c r="Z166" s="24"/>
      <c r="AA166" s="24"/>
      <c r="AB166" s="24"/>
      <c r="AC166" s="24"/>
    </row>
    <row r="167" spans="1:29" ht="16.7" customHeight="1" x14ac:dyDescent="0.2">
      <c r="A167" s="41"/>
      <c r="B167" s="52"/>
      <c r="C167" s="43"/>
      <c r="E167" s="42"/>
      <c r="F167" s="52"/>
      <c r="G167" s="43"/>
      <c r="H167" s="42"/>
      <c r="I167" s="42"/>
      <c r="J167" s="52"/>
      <c r="K167" s="43"/>
      <c r="L167" s="42"/>
      <c r="M167" s="42"/>
      <c r="N167" s="52"/>
      <c r="O167" s="43"/>
      <c r="P167" s="42"/>
      <c r="Q167" s="42"/>
      <c r="R167" s="52"/>
      <c r="S167" s="43"/>
      <c r="T167" s="42"/>
      <c r="U167" s="42"/>
      <c r="V167" s="52"/>
      <c r="W167" s="43"/>
      <c r="X167" s="42"/>
      <c r="Y167" s="24"/>
      <c r="Z167" s="24"/>
      <c r="AA167" s="24"/>
      <c r="AB167" s="24"/>
      <c r="AC167" s="24"/>
    </row>
    <row r="168" spans="1:29" ht="16.7" customHeight="1" x14ac:dyDescent="0.2">
      <c r="A168" s="41"/>
      <c r="B168" s="52"/>
      <c r="C168" s="43"/>
      <c r="E168" s="42"/>
      <c r="F168" s="52"/>
      <c r="G168" s="43"/>
      <c r="H168" s="42"/>
      <c r="I168" s="42"/>
      <c r="J168" s="52"/>
      <c r="K168" s="43"/>
      <c r="L168" s="42"/>
      <c r="M168" s="42"/>
      <c r="N168" s="52"/>
      <c r="O168" s="43"/>
      <c r="P168" s="42"/>
      <c r="Q168" s="42"/>
      <c r="R168" s="52"/>
      <c r="S168" s="43"/>
      <c r="T168" s="42"/>
      <c r="U168" s="42"/>
      <c r="V168" s="52"/>
      <c r="W168" s="43"/>
      <c r="X168" s="42"/>
      <c r="Y168" s="24"/>
      <c r="Z168" s="24"/>
      <c r="AA168" s="24"/>
      <c r="AB168" s="24"/>
      <c r="AC168" s="24"/>
    </row>
    <row r="169" spans="1:29" ht="16.7" customHeight="1" x14ac:dyDescent="0.2">
      <c r="A169" s="41"/>
      <c r="B169" s="52"/>
      <c r="C169" s="43"/>
      <c r="E169" s="42"/>
      <c r="F169" s="52"/>
      <c r="G169" s="43"/>
      <c r="H169" s="42"/>
      <c r="I169" s="42"/>
      <c r="J169" s="52"/>
      <c r="K169" s="43"/>
      <c r="L169" s="42"/>
      <c r="M169" s="42"/>
      <c r="N169" s="52"/>
      <c r="O169" s="43"/>
      <c r="P169" s="42"/>
      <c r="Q169" s="42"/>
      <c r="R169" s="52"/>
      <c r="S169" s="43"/>
      <c r="T169" s="42"/>
      <c r="U169" s="42"/>
      <c r="V169" s="52"/>
      <c r="W169" s="43"/>
      <c r="X169" s="42"/>
      <c r="Y169" s="24"/>
      <c r="Z169" s="24"/>
      <c r="AA169" s="24"/>
      <c r="AB169" s="24"/>
      <c r="AC169" s="24"/>
    </row>
    <row r="170" spans="1:29" ht="16.7" customHeight="1" x14ac:dyDescent="0.2">
      <c r="A170" s="41"/>
      <c r="B170" s="52"/>
      <c r="C170" s="43"/>
      <c r="E170" s="42"/>
      <c r="F170" s="52"/>
      <c r="G170" s="43"/>
      <c r="H170" s="42"/>
      <c r="I170" s="42"/>
      <c r="J170" s="52"/>
      <c r="K170" s="43"/>
      <c r="L170" s="42"/>
      <c r="M170" s="42"/>
      <c r="N170" s="52"/>
      <c r="O170" s="43"/>
      <c r="P170" s="42"/>
      <c r="Q170" s="42"/>
      <c r="R170" s="52"/>
      <c r="S170" s="43"/>
      <c r="T170" s="42"/>
      <c r="U170" s="42"/>
      <c r="V170" s="52"/>
      <c r="W170" s="43"/>
      <c r="X170" s="42"/>
      <c r="Y170" s="24"/>
      <c r="Z170" s="24"/>
      <c r="AA170" s="24"/>
      <c r="AB170" s="24"/>
      <c r="AC170" s="24"/>
    </row>
    <row r="171" spans="1:29" ht="16.7" customHeight="1" x14ac:dyDescent="0.2">
      <c r="A171" s="41"/>
      <c r="B171" s="52"/>
      <c r="C171" s="43"/>
      <c r="E171" s="42"/>
      <c r="F171" s="52"/>
      <c r="G171" s="43"/>
      <c r="H171" s="42"/>
      <c r="I171" s="42"/>
      <c r="J171" s="52"/>
      <c r="K171" s="43"/>
      <c r="L171" s="42"/>
      <c r="M171" s="42"/>
      <c r="N171" s="52"/>
      <c r="O171" s="43"/>
      <c r="P171" s="42"/>
      <c r="Q171" s="42"/>
      <c r="R171" s="52"/>
      <c r="S171" s="43"/>
      <c r="T171" s="42"/>
      <c r="U171" s="42"/>
      <c r="V171" s="52"/>
      <c r="W171" s="43"/>
      <c r="X171" s="42"/>
      <c r="Y171" s="24"/>
      <c r="Z171" s="24"/>
      <c r="AA171" s="24"/>
      <c r="AB171" s="24"/>
      <c r="AC171" s="24"/>
    </row>
    <row r="172" spans="1:29" ht="16.7" customHeight="1" x14ac:dyDescent="0.2">
      <c r="A172" s="41"/>
      <c r="B172" s="52"/>
      <c r="C172" s="43"/>
      <c r="E172" s="42"/>
      <c r="F172" s="52"/>
      <c r="G172" s="43"/>
      <c r="H172" s="42"/>
      <c r="I172" s="42"/>
      <c r="J172" s="52"/>
      <c r="K172" s="43"/>
      <c r="L172" s="42"/>
      <c r="M172" s="42"/>
      <c r="N172" s="52"/>
      <c r="O172" s="43"/>
      <c r="P172" s="42"/>
      <c r="Q172" s="42"/>
      <c r="R172" s="52"/>
      <c r="S172" s="43"/>
      <c r="T172" s="42"/>
      <c r="U172" s="42"/>
      <c r="V172" s="52"/>
      <c r="W172" s="43"/>
      <c r="X172" s="42"/>
      <c r="Y172" s="24"/>
      <c r="Z172" s="24"/>
      <c r="AA172" s="24"/>
      <c r="AB172" s="24"/>
      <c r="AC172" s="24"/>
    </row>
    <row r="173" spans="1:29" ht="16.7" customHeight="1" x14ac:dyDescent="0.2">
      <c r="A173" s="41"/>
      <c r="B173" s="52"/>
      <c r="C173" s="43"/>
      <c r="E173" s="42"/>
      <c r="F173" s="52"/>
      <c r="G173" s="43"/>
      <c r="H173" s="42"/>
      <c r="I173" s="42"/>
      <c r="J173" s="52"/>
      <c r="K173" s="43"/>
      <c r="L173" s="42"/>
      <c r="M173" s="42"/>
      <c r="N173" s="52"/>
      <c r="O173" s="43"/>
      <c r="P173" s="42"/>
      <c r="Q173" s="42"/>
      <c r="R173" s="52"/>
      <c r="S173" s="43"/>
      <c r="T173" s="42"/>
      <c r="U173" s="42"/>
      <c r="V173" s="52"/>
      <c r="W173" s="43"/>
      <c r="X173" s="42"/>
      <c r="Y173" s="24"/>
      <c r="Z173" s="24"/>
      <c r="AA173" s="24"/>
      <c r="AB173" s="24"/>
      <c r="AC173" s="24"/>
    </row>
    <row r="174" spans="1:29" ht="16.7" customHeight="1" x14ac:dyDescent="0.2">
      <c r="A174" s="41"/>
      <c r="B174" s="52"/>
      <c r="C174" s="43"/>
      <c r="E174" s="42"/>
      <c r="F174" s="52"/>
      <c r="G174" s="43"/>
      <c r="H174" s="42"/>
      <c r="I174" s="42"/>
      <c r="J174" s="52"/>
      <c r="K174" s="43"/>
      <c r="L174" s="42"/>
      <c r="M174" s="42"/>
      <c r="N174" s="52"/>
      <c r="O174" s="43"/>
      <c r="P174" s="42"/>
      <c r="Q174" s="42"/>
      <c r="R174" s="52"/>
      <c r="S174" s="43"/>
      <c r="T174" s="42"/>
      <c r="U174" s="42"/>
      <c r="V174" s="52"/>
      <c r="W174" s="43"/>
      <c r="X174" s="42"/>
      <c r="Y174" s="24"/>
      <c r="Z174" s="24"/>
      <c r="AA174" s="24"/>
      <c r="AB174" s="24"/>
      <c r="AC174" s="24"/>
    </row>
    <row r="175" spans="1:29" ht="16.7" customHeight="1" x14ac:dyDescent="0.2">
      <c r="A175" s="41"/>
      <c r="B175" s="52"/>
      <c r="C175" s="43"/>
      <c r="E175" s="42"/>
      <c r="F175" s="52"/>
      <c r="G175" s="43"/>
      <c r="H175" s="42"/>
      <c r="I175" s="42"/>
      <c r="J175" s="52"/>
      <c r="K175" s="43"/>
      <c r="L175" s="42"/>
      <c r="M175" s="42"/>
      <c r="N175" s="52"/>
      <c r="O175" s="43"/>
      <c r="P175" s="42"/>
      <c r="Q175" s="42"/>
      <c r="R175" s="52"/>
      <c r="S175" s="43"/>
      <c r="T175" s="42"/>
      <c r="U175" s="42"/>
      <c r="V175" s="52"/>
      <c r="W175" s="43"/>
      <c r="X175" s="42"/>
      <c r="Y175" s="24"/>
      <c r="Z175" s="24"/>
      <c r="AA175" s="24"/>
      <c r="AB175" s="24"/>
      <c r="AC175" s="24"/>
    </row>
    <row r="176" spans="1:29" ht="16.7" customHeight="1" x14ac:dyDescent="0.2">
      <c r="A176" s="41"/>
      <c r="B176" s="52"/>
      <c r="C176" s="43"/>
      <c r="E176" s="42"/>
      <c r="F176" s="52"/>
      <c r="G176" s="43"/>
      <c r="H176" s="42"/>
      <c r="I176" s="42"/>
      <c r="J176" s="52"/>
      <c r="K176" s="43"/>
      <c r="L176" s="42"/>
      <c r="M176" s="42"/>
      <c r="N176" s="52"/>
      <c r="O176" s="43"/>
      <c r="P176" s="42"/>
      <c r="Q176" s="42"/>
      <c r="R176" s="52"/>
      <c r="S176" s="43"/>
      <c r="T176" s="42"/>
      <c r="U176" s="42"/>
      <c r="V176" s="52"/>
      <c r="W176" s="43"/>
      <c r="X176" s="42"/>
      <c r="Y176" s="24"/>
      <c r="Z176" s="24"/>
      <c r="AA176" s="24"/>
      <c r="AB176" s="24"/>
      <c r="AC176" s="24"/>
    </row>
    <row r="177" spans="1:29" ht="16.7" customHeight="1" x14ac:dyDescent="0.2">
      <c r="A177" s="41"/>
      <c r="B177" s="52"/>
      <c r="C177" s="43"/>
      <c r="E177" s="42"/>
      <c r="F177" s="52"/>
      <c r="G177" s="43"/>
      <c r="H177" s="42"/>
      <c r="I177" s="42"/>
      <c r="J177" s="52"/>
      <c r="K177" s="43"/>
      <c r="L177" s="42"/>
      <c r="M177" s="42"/>
      <c r="N177" s="52"/>
      <c r="O177" s="43"/>
      <c r="P177" s="42"/>
      <c r="Q177" s="42"/>
      <c r="R177" s="52"/>
      <c r="S177" s="43"/>
      <c r="T177" s="42"/>
      <c r="U177" s="42"/>
      <c r="V177" s="52"/>
      <c r="W177" s="43"/>
      <c r="X177" s="42"/>
      <c r="Y177" s="24"/>
      <c r="Z177" s="24"/>
      <c r="AA177" s="24"/>
      <c r="AB177" s="24"/>
      <c r="AC177" s="24"/>
    </row>
    <row r="178" spans="1:29" ht="16.7" customHeight="1" x14ac:dyDescent="0.2">
      <c r="A178" s="41"/>
      <c r="B178" s="52"/>
      <c r="C178" s="43"/>
      <c r="E178" s="42"/>
      <c r="F178" s="52"/>
      <c r="G178" s="43"/>
      <c r="H178" s="42"/>
      <c r="I178" s="42"/>
      <c r="J178" s="52"/>
      <c r="K178" s="43"/>
      <c r="L178" s="42"/>
      <c r="M178" s="42"/>
      <c r="N178" s="52"/>
      <c r="O178" s="43"/>
      <c r="P178" s="42"/>
      <c r="Q178" s="42"/>
      <c r="R178" s="52"/>
      <c r="S178" s="43"/>
      <c r="T178" s="42"/>
      <c r="U178" s="42"/>
      <c r="V178" s="52"/>
      <c r="W178" s="43"/>
      <c r="X178" s="42"/>
      <c r="Y178" s="24"/>
      <c r="Z178" s="24"/>
      <c r="AA178" s="24"/>
      <c r="AB178" s="24"/>
      <c r="AC178" s="24"/>
    </row>
    <row r="179" spans="1:29" ht="16.7" customHeight="1" x14ac:dyDescent="0.2">
      <c r="A179" s="41"/>
      <c r="B179" s="52"/>
      <c r="C179" s="43"/>
      <c r="E179" s="42"/>
      <c r="F179" s="52"/>
      <c r="G179" s="43"/>
      <c r="H179" s="42"/>
      <c r="I179" s="42"/>
      <c r="J179" s="52"/>
      <c r="K179" s="43"/>
      <c r="L179" s="42"/>
      <c r="M179" s="42"/>
      <c r="N179" s="52"/>
      <c r="O179" s="43"/>
      <c r="P179" s="42"/>
      <c r="Q179" s="42"/>
      <c r="R179" s="52"/>
      <c r="S179" s="43"/>
      <c r="T179" s="42"/>
      <c r="U179" s="42"/>
      <c r="V179" s="52"/>
      <c r="W179" s="43"/>
      <c r="X179" s="42"/>
      <c r="Y179" s="24"/>
      <c r="Z179" s="24"/>
      <c r="AA179" s="24"/>
      <c r="AB179" s="24"/>
      <c r="AC179" s="24"/>
    </row>
    <row r="180" spans="1:29" ht="16.7" customHeight="1" x14ac:dyDescent="0.2">
      <c r="A180" s="41"/>
      <c r="B180" s="52"/>
      <c r="C180" s="43"/>
      <c r="E180" s="42"/>
      <c r="F180" s="52"/>
      <c r="G180" s="43"/>
      <c r="H180" s="42"/>
      <c r="I180" s="42"/>
      <c r="J180" s="52"/>
      <c r="K180" s="43"/>
      <c r="L180" s="42"/>
      <c r="M180" s="42"/>
      <c r="N180" s="52"/>
      <c r="O180" s="43"/>
      <c r="P180" s="42"/>
      <c r="Q180" s="42"/>
      <c r="R180" s="52"/>
      <c r="S180" s="43"/>
      <c r="T180" s="42"/>
      <c r="U180" s="42"/>
      <c r="V180" s="52"/>
      <c r="W180" s="43"/>
      <c r="X180" s="42"/>
      <c r="Y180" s="24"/>
      <c r="Z180" s="24"/>
      <c r="AA180" s="24"/>
      <c r="AB180" s="24"/>
      <c r="AC180" s="24"/>
    </row>
    <row r="181" spans="1:29" ht="16.7" customHeight="1" x14ac:dyDescent="0.2">
      <c r="A181" s="41"/>
      <c r="B181" s="52"/>
      <c r="C181" s="43"/>
      <c r="E181" s="42"/>
      <c r="F181" s="52"/>
      <c r="G181" s="43"/>
      <c r="H181" s="42"/>
      <c r="I181" s="42"/>
      <c r="J181" s="52"/>
      <c r="K181" s="43"/>
      <c r="L181" s="42"/>
      <c r="M181" s="42"/>
      <c r="N181" s="52"/>
      <c r="O181" s="43"/>
      <c r="P181" s="42"/>
      <c r="Q181" s="42"/>
      <c r="R181" s="52"/>
      <c r="S181" s="43"/>
      <c r="T181" s="42"/>
      <c r="U181" s="42"/>
      <c r="V181" s="52"/>
      <c r="W181" s="43"/>
      <c r="X181" s="42"/>
      <c r="Y181" s="24"/>
      <c r="Z181" s="24"/>
      <c r="AA181" s="24"/>
      <c r="AB181" s="24"/>
      <c r="AC181" s="24"/>
    </row>
    <row r="182" spans="1:29" ht="16.7" customHeight="1" x14ac:dyDescent="0.2">
      <c r="A182" s="41"/>
      <c r="B182" s="52"/>
      <c r="C182" s="43"/>
      <c r="E182" s="42"/>
      <c r="F182" s="52"/>
      <c r="G182" s="43"/>
      <c r="H182" s="42"/>
      <c r="I182" s="42"/>
      <c r="J182" s="52"/>
      <c r="K182" s="43"/>
      <c r="L182" s="42"/>
      <c r="M182" s="42"/>
      <c r="N182" s="52"/>
      <c r="O182" s="43"/>
      <c r="P182" s="42"/>
      <c r="Q182" s="42"/>
      <c r="R182" s="52"/>
      <c r="S182" s="43"/>
      <c r="T182" s="42"/>
      <c r="U182" s="42"/>
      <c r="V182" s="52"/>
      <c r="W182" s="43"/>
      <c r="X182" s="42"/>
      <c r="Y182" s="24"/>
      <c r="Z182" s="24"/>
      <c r="AA182" s="24"/>
      <c r="AB182" s="24"/>
      <c r="AC182" s="24"/>
    </row>
    <row r="183" spans="1:29" ht="16.7" customHeight="1" x14ac:dyDescent="0.2">
      <c r="A183" s="41"/>
      <c r="B183" s="52"/>
      <c r="C183" s="43"/>
      <c r="E183" s="42"/>
      <c r="F183" s="52"/>
      <c r="G183" s="43"/>
      <c r="H183" s="42"/>
      <c r="I183" s="42"/>
      <c r="J183" s="52"/>
      <c r="K183" s="43"/>
      <c r="L183" s="42"/>
      <c r="M183" s="42"/>
      <c r="N183" s="52"/>
      <c r="O183" s="43"/>
      <c r="P183" s="42"/>
      <c r="Q183" s="42"/>
      <c r="R183" s="52"/>
      <c r="S183" s="43"/>
      <c r="T183" s="42"/>
      <c r="U183" s="42"/>
      <c r="V183" s="52"/>
      <c r="W183" s="43"/>
      <c r="X183" s="42"/>
      <c r="Y183" s="24"/>
      <c r="Z183" s="24"/>
      <c r="AA183" s="24"/>
      <c r="AB183" s="24"/>
      <c r="AC183" s="24"/>
    </row>
    <row r="184" spans="1:29" ht="16.7" customHeight="1" x14ac:dyDescent="0.2">
      <c r="A184" s="41"/>
      <c r="B184" s="52"/>
      <c r="C184" s="43"/>
      <c r="E184" s="42"/>
      <c r="F184" s="52"/>
      <c r="G184" s="43"/>
      <c r="H184" s="42"/>
      <c r="I184" s="42"/>
      <c r="J184" s="52"/>
      <c r="K184" s="43"/>
      <c r="L184" s="42"/>
      <c r="M184" s="42"/>
      <c r="N184" s="52"/>
      <c r="O184" s="43"/>
      <c r="P184" s="42"/>
      <c r="Q184" s="42"/>
      <c r="R184" s="52"/>
      <c r="S184" s="43"/>
      <c r="T184" s="42"/>
      <c r="U184" s="42"/>
      <c r="V184" s="52"/>
      <c r="W184" s="43"/>
      <c r="X184" s="42"/>
      <c r="Y184" s="24"/>
      <c r="Z184" s="24"/>
      <c r="AA184" s="24"/>
      <c r="AB184" s="24"/>
      <c r="AC184" s="24"/>
    </row>
    <row r="185" spans="1:29" ht="16.7" customHeight="1" x14ac:dyDescent="0.2">
      <c r="A185" s="41"/>
      <c r="B185" s="52"/>
      <c r="C185" s="43"/>
      <c r="E185" s="42"/>
      <c r="F185" s="52"/>
      <c r="G185" s="43"/>
      <c r="H185" s="42"/>
      <c r="I185" s="42"/>
      <c r="J185" s="52"/>
      <c r="K185" s="43"/>
      <c r="L185" s="42"/>
      <c r="M185" s="42"/>
      <c r="N185" s="52"/>
      <c r="O185" s="43"/>
      <c r="P185" s="42"/>
      <c r="Q185" s="42"/>
      <c r="R185" s="52"/>
      <c r="S185" s="43"/>
      <c r="T185" s="42"/>
      <c r="U185" s="42"/>
      <c r="V185" s="52"/>
      <c r="W185" s="43"/>
      <c r="X185" s="42"/>
      <c r="Y185" s="24"/>
      <c r="Z185" s="24"/>
      <c r="AA185" s="24"/>
      <c r="AB185" s="24"/>
      <c r="AC185" s="24"/>
    </row>
    <row r="186" spans="1:29" ht="16.7" customHeight="1" x14ac:dyDescent="0.2">
      <c r="A186" s="41"/>
      <c r="B186" s="52"/>
      <c r="C186" s="43"/>
      <c r="E186" s="42"/>
      <c r="F186" s="52"/>
      <c r="G186" s="43"/>
      <c r="H186" s="42"/>
      <c r="I186" s="42"/>
      <c r="J186" s="52"/>
      <c r="K186" s="43"/>
      <c r="L186" s="42"/>
      <c r="M186" s="42"/>
      <c r="N186" s="52"/>
      <c r="O186" s="43"/>
      <c r="P186" s="42"/>
      <c r="Q186" s="42"/>
      <c r="R186" s="52"/>
      <c r="S186" s="43"/>
      <c r="T186" s="42"/>
      <c r="U186" s="42"/>
      <c r="V186" s="52"/>
      <c r="W186" s="43"/>
      <c r="X186" s="42"/>
      <c r="Y186" s="24"/>
      <c r="Z186" s="24"/>
      <c r="AA186" s="24"/>
      <c r="AB186" s="24"/>
      <c r="AC186" s="24"/>
    </row>
    <row r="187" spans="1:29" ht="16.7" customHeight="1" x14ac:dyDescent="0.2">
      <c r="A187" s="41"/>
      <c r="B187" s="52"/>
      <c r="C187" s="43"/>
      <c r="E187" s="42"/>
      <c r="F187" s="52"/>
      <c r="G187" s="43"/>
      <c r="H187" s="42"/>
      <c r="I187" s="42"/>
      <c r="J187" s="52"/>
      <c r="K187" s="43"/>
      <c r="L187" s="42"/>
      <c r="M187" s="42"/>
      <c r="N187" s="52"/>
      <c r="O187" s="43"/>
      <c r="P187" s="42"/>
      <c r="Q187" s="42"/>
      <c r="R187" s="52"/>
      <c r="S187" s="43"/>
      <c r="T187" s="42"/>
      <c r="U187" s="42"/>
      <c r="V187" s="52"/>
      <c r="W187" s="43"/>
      <c r="X187" s="42"/>
      <c r="Y187" s="24"/>
      <c r="Z187" s="24"/>
      <c r="AA187" s="24"/>
      <c r="AB187" s="24"/>
      <c r="AC187" s="24"/>
    </row>
    <row r="188" spans="1:29" ht="16.7" customHeight="1" x14ac:dyDescent="0.2">
      <c r="A188" s="41"/>
      <c r="B188" s="52"/>
      <c r="C188" s="43"/>
      <c r="E188" s="42"/>
      <c r="F188" s="52"/>
      <c r="G188" s="43"/>
      <c r="H188" s="42"/>
      <c r="I188" s="42"/>
      <c r="J188" s="52"/>
      <c r="K188" s="43"/>
      <c r="L188" s="42"/>
      <c r="M188" s="42"/>
      <c r="N188" s="52"/>
      <c r="O188" s="43"/>
      <c r="P188" s="42"/>
      <c r="Q188" s="42"/>
      <c r="R188" s="52"/>
      <c r="S188" s="43"/>
      <c r="T188" s="42"/>
      <c r="U188" s="42"/>
      <c r="V188" s="52"/>
      <c r="W188" s="43"/>
      <c r="X188" s="42"/>
      <c r="Y188" s="24"/>
      <c r="Z188" s="24"/>
      <c r="AA188" s="24"/>
      <c r="AB188" s="24"/>
      <c r="AC188" s="24"/>
    </row>
    <row r="189" spans="1:29" ht="16.7" customHeight="1" x14ac:dyDescent="0.2">
      <c r="A189" s="41"/>
      <c r="B189" s="52"/>
      <c r="C189" s="43"/>
      <c r="E189" s="42"/>
      <c r="F189" s="52"/>
      <c r="G189" s="43"/>
      <c r="H189" s="42"/>
      <c r="I189" s="42"/>
      <c r="J189" s="52"/>
      <c r="K189" s="43"/>
      <c r="L189" s="42"/>
      <c r="M189" s="42"/>
      <c r="N189" s="52"/>
      <c r="O189" s="43"/>
      <c r="P189" s="42"/>
      <c r="Q189" s="42"/>
      <c r="R189" s="52"/>
      <c r="S189" s="43"/>
      <c r="T189" s="42"/>
      <c r="U189" s="42"/>
      <c r="V189" s="52"/>
      <c r="W189" s="43"/>
      <c r="X189" s="42"/>
      <c r="Y189" s="24"/>
      <c r="Z189" s="24"/>
      <c r="AA189" s="24"/>
      <c r="AB189" s="24"/>
      <c r="AC189" s="24"/>
    </row>
    <row r="190" spans="1:29" ht="16.7" customHeight="1" x14ac:dyDescent="0.2">
      <c r="A190" s="41"/>
      <c r="B190" s="52"/>
      <c r="C190" s="43"/>
      <c r="E190" s="42"/>
      <c r="F190" s="52"/>
      <c r="G190" s="43"/>
      <c r="H190" s="42"/>
      <c r="I190" s="42"/>
      <c r="J190" s="52"/>
      <c r="K190" s="43"/>
      <c r="L190" s="42"/>
      <c r="M190" s="42"/>
      <c r="N190" s="52"/>
      <c r="O190" s="43"/>
      <c r="P190" s="42"/>
      <c r="Q190" s="42"/>
      <c r="R190" s="52"/>
      <c r="S190" s="43"/>
      <c r="T190" s="42"/>
      <c r="U190" s="42"/>
      <c r="V190" s="52"/>
      <c r="W190" s="43"/>
      <c r="X190" s="42"/>
      <c r="Y190" s="24"/>
      <c r="Z190" s="24"/>
      <c r="AA190" s="24"/>
      <c r="AB190" s="24"/>
      <c r="AC190" s="24"/>
    </row>
    <row r="191" spans="1:29" ht="16.7" customHeight="1" x14ac:dyDescent="0.2">
      <c r="A191" s="41"/>
      <c r="B191" s="52"/>
      <c r="C191" s="43"/>
      <c r="E191" s="42"/>
      <c r="F191" s="52"/>
      <c r="G191" s="43"/>
      <c r="H191" s="42"/>
      <c r="I191" s="42"/>
      <c r="J191" s="52"/>
      <c r="K191" s="43"/>
      <c r="L191" s="42"/>
      <c r="M191" s="42"/>
      <c r="N191" s="52"/>
      <c r="O191" s="43"/>
      <c r="P191" s="42"/>
      <c r="Q191" s="42"/>
      <c r="R191" s="52"/>
      <c r="S191" s="43"/>
      <c r="T191" s="42"/>
      <c r="U191" s="42"/>
      <c r="V191" s="52"/>
      <c r="W191" s="43"/>
      <c r="X191" s="42"/>
      <c r="Y191" s="24"/>
      <c r="Z191" s="24"/>
      <c r="AA191" s="24"/>
      <c r="AB191" s="24"/>
      <c r="AC191" s="24"/>
    </row>
    <row r="192" spans="1:29" ht="16.7" customHeight="1" x14ac:dyDescent="0.2">
      <c r="A192" s="41"/>
      <c r="B192" s="52"/>
      <c r="C192" s="43"/>
      <c r="E192" s="42"/>
      <c r="F192" s="52"/>
      <c r="G192" s="43"/>
      <c r="H192" s="42"/>
      <c r="I192" s="42"/>
      <c r="J192" s="52"/>
      <c r="K192" s="43"/>
      <c r="L192" s="42"/>
      <c r="M192" s="42"/>
      <c r="N192" s="52"/>
      <c r="O192" s="43"/>
      <c r="P192" s="42"/>
      <c r="Q192" s="42"/>
      <c r="R192" s="52"/>
      <c r="S192" s="43"/>
      <c r="T192" s="42"/>
      <c r="U192" s="42"/>
      <c r="V192" s="52"/>
      <c r="W192" s="43"/>
      <c r="X192" s="42"/>
      <c r="Y192" s="24"/>
      <c r="Z192" s="24"/>
      <c r="AA192" s="24"/>
      <c r="AB192" s="24"/>
      <c r="AC192" s="24"/>
    </row>
    <row r="193" spans="1:29" ht="16.7" customHeight="1" x14ac:dyDescent="0.2">
      <c r="A193" s="41"/>
      <c r="B193" s="52"/>
      <c r="C193" s="43"/>
      <c r="E193" s="42"/>
      <c r="F193" s="52"/>
      <c r="G193" s="43"/>
      <c r="H193" s="42"/>
      <c r="I193" s="42"/>
      <c r="J193" s="52"/>
      <c r="K193" s="43"/>
      <c r="L193" s="42"/>
      <c r="M193" s="42"/>
      <c r="N193" s="52"/>
      <c r="O193" s="43"/>
      <c r="P193" s="42"/>
      <c r="Q193" s="42"/>
      <c r="R193" s="52"/>
      <c r="S193" s="43"/>
      <c r="T193" s="42"/>
      <c r="U193" s="42"/>
      <c r="V193" s="52"/>
      <c r="W193" s="43"/>
      <c r="X193" s="42"/>
      <c r="Y193" s="24"/>
      <c r="Z193" s="24"/>
      <c r="AA193" s="24"/>
      <c r="AB193" s="24"/>
      <c r="AC193" s="24"/>
    </row>
    <row r="194" spans="1:29" ht="16.7" customHeight="1" x14ac:dyDescent="0.2">
      <c r="A194" s="41"/>
      <c r="B194" s="52"/>
      <c r="C194" s="43"/>
      <c r="E194" s="42"/>
      <c r="F194" s="52"/>
      <c r="G194" s="43"/>
      <c r="H194" s="42"/>
      <c r="I194" s="42"/>
      <c r="J194" s="52"/>
      <c r="K194" s="43"/>
      <c r="L194" s="42"/>
      <c r="M194" s="42"/>
      <c r="N194" s="52"/>
      <c r="O194" s="43"/>
      <c r="P194" s="42"/>
      <c r="Q194" s="42"/>
      <c r="R194" s="52"/>
      <c r="S194" s="43"/>
      <c r="T194" s="42"/>
      <c r="U194" s="42"/>
      <c r="V194" s="52"/>
      <c r="W194" s="43"/>
      <c r="X194" s="42"/>
      <c r="Y194" s="24"/>
      <c r="Z194" s="24"/>
      <c r="AA194" s="24"/>
      <c r="AB194" s="24"/>
      <c r="AC194" s="24"/>
    </row>
    <row r="195" spans="1:29" ht="16.7" customHeight="1" x14ac:dyDescent="0.2">
      <c r="A195" s="41"/>
      <c r="B195" s="52"/>
      <c r="C195" s="43"/>
      <c r="E195" s="42"/>
      <c r="F195" s="52"/>
      <c r="G195" s="43"/>
      <c r="H195" s="42"/>
      <c r="I195" s="42"/>
      <c r="J195" s="52"/>
      <c r="K195" s="43"/>
      <c r="L195" s="42"/>
      <c r="M195" s="42"/>
      <c r="N195" s="52"/>
      <c r="O195" s="43"/>
      <c r="P195" s="42"/>
      <c r="Q195" s="42"/>
      <c r="R195" s="52"/>
      <c r="S195" s="43"/>
      <c r="T195" s="42"/>
      <c r="U195" s="42"/>
      <c r="V195" s="52"/>
      <c r="W195" s="43"/>
      <c r="X195" s="42"/>
      <c r="Y195" s="24"/>
      <c r="Z195" s="24"/>
      <c r="AA195" s="24"/>
      <c r="AB195" s="24"/>
      <c r="AC195" s="24"/>
    </row>
    <row r="196" spans="1:29" ht="16.7" customHeight="1" x14ac:dyDescent="0.2">
      <c r="A196" s="41"/>
      <c r="B196" s="52"/>
      <c r="C196" s="43"/>
      <c r="E196" s="42"/>
      <c r="F196" s="52"/>
      <c r="G196" s="43"/>
      <c r="H196" s="42"/>
      <c r="I196" s="42"/>
      <c r="J196" s="52"/>
      <c r="K196" s="43"/>
      <c r="L196" s="42"/>
      <c r="M196" s="42"/>
      <c r="N196" s="52"/>
      <c r="O196" s="43"/>
      <c r="P196" s="42"/>
      <c r="Q196" s="42"/>
      <c r="R196" s="52"/>
      <c r="S196" s="43"/>
      <c r="T196" s="42"/>
      <c r="U196" s="42"/>
      <c r="V196" s="52"/>
      <c r="W196" s="43"/>
      <c r="X196" s="42"/>
      <c r="Y196" s="24"/>
      <c r="Z196" s="24"/>
      <c r="AA196" s="24"/>
      <c r="AB196" s="24"/>
      <c r="AC196" s="24"/>
    </row>
    <row r="197" spans="1:29" ht="16.7" customHeight="1" x14ac:dyDescent="0.2">
      <c r="A197" s="41"/>
      <c r="B197" s="52"/>
      <c r="C197" s="43"/>
      <c r="E197" s="42"/>
      <c r="F197" s="52"/>
      <c r="G197" s="43"/>
      <c r="H197" s="42"/>
      <c r="I197" s="42"/>
      <c r="J197" s="52"/>
      <c r="K197" s="43"/>
      <c r="L197" s="42"/>
      <c r="M197" s="42"/>
      <c r="N197" s="52"/>
      <c r="O197" s="43"/>
      <c r="P197" s="42"/>
      <c r="Q197" s="42"/>
      <c r="R197" s="52"/>
      <c r="S197" s="43"/>
      <c r="T197" s="42"/>
      <c r="U197" s="42"/>
      <c r="V197" s="52"/>
      <c r="W197" s="43"/>
      <c r="X197" s="42"/>
      <c r="Y197" s="24"/>
      <c r="Z197" s="24"/>
      <c r="AA197" s="24"/>
      <c r="AB197" s="24"/>
      <c r="AC197" s="24"/>
    </row>
    <row r="198" spans="1:29" ht="16.7" customHeight="1" x14ac:dyDescent="0.2">
      <c r="A198" s="41"/>
      <c r="B198" s="52"/>
      <c r="C198" s="43"/>
      <c r="E198" s="42"/>
      <c r="F198" s="52"/>
      <c r="G198" s="43"/>
      <c r="H198" s="42"/>
      <c r="I198" s="42"/>
      <c r="J198" s="52"/>
      <c r="K198" s="43"/>
      <c r="L198" s="42"/>
      <c r="M198" s="42"/>
      <c r="N198" s="52"/>
      <c r="O198" s="43"/>
      <c r="P198" s="42"/>
      <c r="Q198" s="42"/>
      <c r="R198" s="52"/>
      <c r="S198" s="43"/>
      <c r="T198" s="42"/>
      <c r="U198" s="42"/>
      <c r="V198" s="52"/>
      <c r="W198" s="43"/>
      <c r="X198" s="42"/>
      <c r="Y198" s="24"/>
      <c r="Z198" s="24"/>
      <c r="AA198" s="24"/>
      <c r="AB198" s="24"/>
      <c r="AC198" s="24"/>
    </row>
    <row r="199" spans="1:29" ht="16.7" customHeight="1" x14ac:dyDescent="0.2">
      <c r="A199" s="41"/>
      <c r="B199" s="52"/>
      <c r="C199" s="43"/>
      <c r="E199" s="42"/>
      <c r="F199" s="52"/>
      <c r="G199" s="43"/>
      <c r="H199" s="42"/>
      <c r="I199" s="42"/>
      <c r="J199" s="52"/>
      <c r="K199" s="43"/>
      <c r="L199" s="42"/>
      <c r="M199" s="42"/>
      <c r="N199" s="52"/>
      <c r="O199" s="43"/>
      <c r="P199" s="42"/>
      <c r="Q199" s="42"/>
      <c r="R199" s="52"/>
      <c r="S199" s="43"/>
      <c r="T199" s="42"/>
      <c r="U199" s="42"/>
      <c r="V199" s="52"/>
      <c r="W199" s="43"/>
      <c r="X199" s="42"/>
      <c r="Y199" s="24"/>
      <c r="Z199" s="24"/>
      <c r="AA199" s="24"/>
      <c r="AB199" s="24"/>
      <c r="AC199" s="24"/>
    </row>
    <row r="200" spans="1:29" ht="16.7" customHeight="1" x14ac:dyDescent="0.2">
      <c r="A200" s="41"/>
      <c r="B200" s="52"/>
      <c r="C200" s="43"/>
      <c r="E200" s="42"/>
      <c r="F200" s="52"/>
      <c r="G200" s="43"/>
      <c r="H200" s="42"/>
      <c r="I200" s="42"/>
      <c r="J200" s="52"/>
      <c r="K200" s="43"/>
      <c r="L200" s="42"/>
      <c r="M200" s="42"/>
      <c r="N200" s="52"/>
      <c r="O200" s="43"/>
      <c r="P200" s="42"/>
      <c r="Q200" s="42"/>
      <c r="R200" s="52"/>
      <c r="S200" s="43"/>
      <c r="T200" s="42"/>
      <c r="U200" s="42"/>
      <c r="V200" s="52"/>
      <c r="W200" s="43"/>
      <c r="X200" s="42"/>
      <c r="Y200" s="24"/>
      <c r="Z200" s="24"/>
      <c r="AA200" s="24"/>
      <c r="AB200" s="24"/>
      <c r="AC200" s="24"/>
    </row>
    <row r="201" spans="1:29" ht="16.7" customHeight="1" x14ac:dyDescent="0.2">
      <c r="A201" s="41"/>
      <c r="B201" s="52"/>
      <c r="C201" s="43"/>
      <c r="E201" s="42"/>
      <c r="F201" s="52"/>
      <c r="G201" s="43"/>
      <c r="H201" s="42"/>
      <c r="I201" s="42"/>
      <c r="J201" s="52"/>
      <c r="K201" s="43"/>
      <c r="L201" s="42"/>
      <c r="M201" s="42"/>
      <c r="N201" s="52"/>
      <c r="O201" s="43"/>
      <c r="P201" s="42"/>
      <c r="Q201" s="42"/>
      <c r="R201" s="52"/>
      <c r="S201" s="43"/>
      <c r="T201" s="42"/>
      <c r="U201" s="42"/>
      <c r="V201" s="52"/>
      <c r="W201" s="43"/>
      <c r="X201" s="42"/>
      <c r="Y201" s="24"/>
      <c r="Z201" s="24"/>
      <c r="AA201" s="24"/>
      <c r="AB201" s="24"/>
      <c r="AC201" s="24"/>
    </row>
    <row r="202" spans="1:29" ht="16.7" customHeight="1" x14ac:dyDescent="0.2">
      <c r="A202" s="41"/>
      <c r="B202" s="52"/>
      <c r="C202" s="43"/>
      <c r="E202" s="42"/>
      <c r="F202" s="52"/>
      <c r="G202" s="43"/>
      <c r="H202" s="42"/>
      <c r="I202" s="42"/>
      <c r="J202" s="52"/>
      <c r="K202" s="43"/>
      <c r="L202" s="42"/>
      <c r="M202" s="42"/>
      <c r="N202" s="52"/>
      <c r="O202" s="43"/>
      <c r="P202" s="42"/>
      <c r="Q202" s="42"/>
      <c r="R202" s="52"/>
      <c r="S202" s="43"/>
      <c r="T202" s="42"/>
      <c r="U202" s="42"/>
      <c r="V202" s="52"/>
      <c r="W202" s="43"/>
      <c r="X202" s="42"/>
      <c r="Y202" s="24"/>
      <c r="Z202" s="24"/>
      <c r="AA202" s="24"/>
      <c r="AB202" s="24"/>
      <c r="AC202" s="24"/>
    </row>
    <row r="203" spans="1:29" ht="16.7" customHeight="1" x14ac:dyDescent="0.2">
      <c r="A203" s="41"/>
      <c r="B203" s="52"/>
      <c r="C203" s="43"/>
      <c r="E203" s="42"/>
      <c r="F203" s="52"/>
      <c r="G203" s="43"/>
      <c r="H203" s="42"/>
      <c r="I203" s="42"/>
      <c r="J203" s="52"/>
      <c r="K203" s="43"/>
      <c r="L203" s="42"/>
      <c r="M203" s="42"/>
      <c r="N203" s="52"/>
      <c r="O203" s="43"/>
      <c r="P203" s="42"/>
      <c r="Q203" s="42"/>
      <c r="R203" s="52"/>
      <c r="S203" s="43"/>
      <c r="T203" s="42"/>
      <c r="U203" s="42"/>
      <c r="V203" s="52"/>
      <c r="W203" s="43"/>
      <c r="X203" s="42"/>
      <c r="Y203" s="24"/>
      <c r="Z203" s="24"/>
      <c r="AA203" s="24"/>
      <c r="AB203" s="24"/>
      <c r="AC203" s="24"/>
    </row>
    <row r="204" spans="1:29" ht="16.7" customHeight="1" x14ac:dyDescent="0.2">
      <c r="A204" s="41"/>
      <c r="B204" s="52"/>
      <c r="C204" s="43"/>
      <c r="E204" s="42"/>
      <c r="F204" s="52"/>
      <c r="G204" s="43"/>
      <c r="H204" s="42"/>
      <c r="I204" s="42"/>
      <c r="J204" s="52"/>
      <c r="K204" s="43"/>
      <c r="L204" s="42"/>
      <c r="M204" s="42"/>
      <c r="N204" s="52"/>
      <c r="O204" s="43"/>
      <c r="P204" s="42"/>
      <c r="Q204" s="42"/>
      <c r="R204" s="52"/>
      <c r="S204" s="43"/>
      <c r="T204" s="42"/>
      <c r="U204" s="42"/>
      <c r="V204" s="52"/>
      <c r="W204" s="43"/>
      <c r="X204" s="42"/>
      <c r="Y204" s="24"/>
      <c r="Z204" s="24"/>
      <c r="AA204" s="24"/>
      <c r="AB204" s="24"/>
      <c r="AC204" s="24"/>
    </row>
    <row r="205" spans="1:29" ht="16.7" customHeight="1" x14ac:dyDescent="0.2">
      <c r="A205" s="41"/>
      <c r="B205" s="52"/>
      <c r="C205" s="43"/>
      <c r="E205" s="42"/>
      <c r="F205" s="52"/>
      <c r="G205" s="43"/>
      <c r="H205" s="42"/>
      <c r="I205" s="42"/>
      <c r="J205" s="52"/>
      <c r="K205" s="43"/>
      <c r="L205" s="42"/>
      <c r="M205" s="42"/>
      <c r="N205" s="52"/>
      <c r="O205" s="43"/>
      <c r="P205" s="42"/>
      <c r="Q205" s="42"/>
      <c r="R205" s="52"/>
      <c r="S205" s="43"/>
      <c r="T205" s="42"/>
      <c r="U205" s="42"/>
      <c r="V205" s="52"/>
      <c r="W205" s="43"/>
      <c r="X205" s="42"/>
      <c r="Y205" s="24"/>
      <c r="Z205" s="24"/>
      <c r="AA205" s="24"/>
      <c r="AB205" s="24"/>
      <c r="AC205" s="24"/>
    </row>
    <row r="206" spans="1:29" ht="16.7" customHeight="1" x14ac:dyDescent="0.2">
      <c r="A206" s="41"/>
      <c r="B206" s="52"/>
      <c r="C206" s="43"/>
      <c r="E206" s="42"/>
      <c r="F206" s="52"/>
      <c r="G206" s="43"/>
      <c r="H206" s="42"/>
      <c r="I206" s="42"/>
      <c r="J206" s="52"/>
      <c r="K206" s="43"/>
      <c r="L206" s="42"/>
      <c r="M206" s="42"/>
      <c r="N206" s="52"/>
      <c r="O206" s="43"/>
      <c r="P206" s="42"/>
      <c r="Q206" s="42"/>
      <c r="R206" s="52"/>
      <c r="S206" s="43"/>
      <c r="T206" s="42"/>
      <c r="U206" s="42"/>
      <c r="V206" s="52"/>
      <c r="W206" s="43"/>
      <c r="X206" s="42"/>
      <c r="Y206" s="24"/>
      <c r="Z206" s="24"/>
      <c r="AA206" s="24"/>
      <c r="AB206" s="24"/>
      <c r="AC206" s="24"/>
    </row>
    <row r="207" spans="1:29" ht="16.7" customHeight="1" x14ac:dyDescent="0.2">
      <c r="A207" s="41"/>
      <c r="B207" s="52"/>
      <c r="C207" s="43"/>
      <c r="E207" s="42"/>
      <c r="F207" s="52"/>
      <c r="G207" s="43"/>
      <c r="H207" s="42"/>
      <c r="I207" s="42"/>
      <c r="J207" s="52"/>
      <c r="K207" s="43"/>
      <c r="L207" s="42"/>
      <c r="M207" s="42"/>
      <c r="N207" s="52"/>
      <c r="O207" s="43"/>
      <c r="P207" s="42"/>
      <c r="Q207" s="42"/>
      <c r="R207" s="52"/>
      <c r="S207" s="43"/>
      <c r="T207" s="42"/>
      <c r="U207" s="42"/>
      <c r="V207" s="52"/>
      <c r="W207" s="43"/>
      <c r="X207" s="42"/>
      <c r="Y207" s="24"/>
      <c r="Z207" s="24"/>
      <c r="AA207" s="24"/>
      <c r="AB207" s="24"/>
      <c r="AC207" s="24"/>
    </row>
    <row r="208" spans="1:29" ht="16.7" customHeight="1" x14ac:dyDescent="0.2">
      <c r="A208" s="41"/>
      <c r="B208" s="52"/>
      <c r="C208" s="43"/>
      <c r="E208" s="42"/>
      <c r="F208" s="52"/>
      <c r="G208" s="43"/>
      <c r="H208" s="42"/>
      <c r="I208" s="42"/>
      <c r="J208" s="52"/>
      <c r="K208" s="43"/>
      <c r="L208" s="42"/>
      <c r="M208" s="42"/>
      <c r="N208" s="52"/>
      <c r="O208" s="43"/>
      <c r="P208" s="42"/>
      <c r="Q208" s="42"/>
      <c r="R208" s="52"/>
      <c r="S208" s="43"/>
      <c r="T208" s="42"/>
      <c r="U208" s="42"/>
      <c r="V208" s="52"/>
      <c r="W208" s="43"/>
      <c r="X208" s="42"/>
      <c r="Y208" s="24"/>
      <c r="Z208" s="24"/>
      <c r="AA208" s="24"/>
      <c r="AB208" s="24"/>
      <c r="AC208" s="24"/>
    </row>
    <row r="209" spans="1:29" ht="16.7" customHeight="1" x14ac:dyDescent="0.2">
      <c r="A209" s="41"/>
      <c r="B209" s="52"/>
      <c r="C209" s="43"/>
      <c r="E209" s="42"/>
      <c r="F209" s="52"/>
      <c r="G209" s="43"/>
      <c r="H209" s="42"/>
      <c r="I209" s="42"/>
      <c r="J209" s="52"/>
      <c r="K209" s="43"/>
      <c r="L209" s="42"/>
      <c r="M209" s="42"/>
      <c r="N209" s="52"/>
      <c r="O209" s="43"/>
      <c r="P209" s="42"/>
      <c r="Q209" s="42"/>
      <c r="R209" s="52"/>
      <c r="S209" s="43"/>
      <c r="T209" s="42"/>
      <c r="U209" s="42"/>
      <c r="V209" s="52"/>
      <c r="W209" s="43"/>
      <c r="X209" s="42"/>
      <c r="Y209" s="24"/>
      <c r="Z209" s="24"/>
      <c r="AA209" s="24"/>
      <c r="AB209" s="24"/>
      <c r="AC209" s="24"/>
    </row>
    <row r="210" spans="1:29" ht="16.7" customHeight="1" x14ac:dyDescent="0.2">
      <c r="A210" s="41"/>
      <c r="B210" s="52"/>
      <c r="C210" s="43"/>
      <c r="E210" s="42"/>
      <c r="F210" s="52"/>
      <c r="G210" s="43"/>
      <c r="H210" s="42"/>
      <c r="I210" s="42"/>
      <c r="J210" s="52"/>
      <c r="K210" s="43"/>
      <c r="L210" s="42"/>
      <c r="M210" s="42"/>
      <c r="N210" s="52"/>
      <c r="O210" s="43"/>
      <c r="P210" s="42"/>
      <c r="Q210" s="42"/>
      <c r="R210" s="52"/>
      <c r="S210" s="43"/>
      <c r="T210" s="42"/>
      <c r="U210" s="42"/>
      <c r="V210" s="52"/>
      <c r="W210" s="43"/>
      <c r="X210" s="42"/>
    </row>
    <row r="211" spans="1:29" ht="16.7" customHeight="1" x14ac:dyDescent="0.2">
      <c r="A211" s="41"/>
      <c r="B211" s="52"/>
      <c r="C211" s="43"/>
      <c r="E211" s="42"/>
      <c r="F211" s="52"/>
      <c r="G211" s="43"/>
      <c r="H211" s="42"/>
      <c r="I211" s="42"/>
      <c r="J211" s="52"/>
      <c r="K211" s="43"/>
      <c r="L211" s="42"/>
      <c r="M211" s="42"/>
      <c r="N211" s="52"/>
      <c r="O211" s="43"/>
      <c r="P211" s="42"/>
      <c r="Q211" s="42"/>
      <c r="R211" s="52"/>
      <c r="S211" s="43"/>
      <c r="T211" s="42"/>
      <c r="U211" s="42"/>
      <c r="V211" s="52"/>
      <c r="W211" s="43"/>
      <c r="X211" s="42"/>
    </row>
    <row r="212" spans="1:29" ht="16.7" customHeight="1" x14ac:dyDescent="0.2">
      <c r="A212" s="41"/>
      <c r="B212" s="52"/>
      <c r="C212" s="43"/>
      <c r="E212" s="42"/>
      <c r="F212" s="52"/>
      <c r="G212" s="43"/>
      <c r="H212" s="42"/>
      <c r="I212" s="42"/>
      <c r="J212" s="52"/>
      <c r="K212" s="43"/>
      <c r="L212" s="42"/>
      <c r="M212" s="42"/>
      <c r="N212" s="52"/>
      <c r="O212" s="43"/>
      <c r="P212" s="42"/>
      <c r="Q212" s="42"/>
      <c r="R212" s="52"/>
      <c r="S212" s="43"/>
      <c r="T212" s="42"/>
      <c r="U212" s="42"/>
      <c r="V212" s="52"/>
      <c r="W212" s="43"/>
      <c r="X212" s="42"/>
    </row>
    <row r="213" spans="1:29" ht="16.7" customHeight="1" x14ac:dyDescent="0.2">
      <c r="A213" s="41"/>
      <c r="B213" s="52"/>
      <c r="C213" s="43"/>
      <c r="E213" s="42"/>
      <c r="F213" s="52"/>
      <c r="G213" s="43"/>
      <c r="H213" s="42"/>
      <c r="I213" s="42"/>
      <c r="J213" s="52"/>
      <c r="K213" s="43"/>
      <c r="L213" s="42"/>
      <c r="M213" s="42"/>
      <c r="N213" s="52"/>
      <c r="O213" s="43"/>
      <c r="P213" s="42"/>
      <c r="Q213" s="42"/>
      <c r="R213" s="52"/>
      <c r="S213" s="43"/>
      <c r="T213" s="42"/>
      <c r="U213" s="42"/>
      <c r="V213" s="52"/>
      <c r="W213" s="43"/>
      <c r="X213" s="42"/>
    </row>
    <row r="214" spans="1:29" ht="16.7" customHeight="1" x14ac:dyDescent="0.2">
      <c r="A214" s="41"/>
      <c r="B214" s="52"/>
      <c r="C214" s="43"/>
      <c r="E214" s="42"/>
      <c r="F214" s="52"/>
      <c r="G214" s="43"/>
      <c r="H214" s="42"/>
      <c r="I214" s="42"/>
      <c r="J214" s="52"/>
      <c r="K214" s="43"/>
      <c r="L214" s="42"/>
      <c r="M214" s="42"/>
      <c r="N214" s="52"/>
      <c r="O214" s="43"/>
      <c r="P214" s="42"/>
      <c r="Q214" s="42"/>
      <c r="R214" s="52"/>
      <c r="S214" s="43"/>
      <c r="T214" s="42"/>
      <c r="U214" s="42"/>
      <c r="V214" s="52"/>
      <c r="W214" s="43"/>
      <c r="X214" s="42"/>
    </row>
    <row r="215" spans="1:29" ht="16.7" customHeight="1" x14ac:dyDescent="0.2">
      <c r="A215" s="41"/>
      <c r="B215" s="52"/>
      <c r="C215" s="43"/>
      <c r="E215" s="42"/>
      <c r="F215" s="52"/>
      <c r="G215" s="43"/>
      <c r="H215" s="42"/>
      <c r="I215" s="42"/>
      <c r="J215" s="52"/>
      <c r="K215" s="43"/>
      <c r="L215" s="42"/>
      <c r="M215" s="42"/>
      <c r="N215" s="52"/>
      <c r="O215" s="43"/>
      <c r="P215" s="42"/>
      <c r="Q215" s="42"/>
      <c r="R215" s="52"/>
      <c r="S215" s="43"/>
      <c r="T215" s="42"/>
      <c r="U215" s="42"/>
      <c r="V215" s="52"/>
      <c r="W215" s="43"/>
      <c r="X215" s="42"/>
    </row>
    <row r="216" spans="1:29" ht="16.7" customHeight="1" x14ac:dyDescent="0.2">
      <c r="A216" s="41"/>
      <c r="B216" s="52"/>
      <c r="C216" s="43"/>
      <c r="E216" s="42"/>
      <c r="F216" s="52"/>
      <c r="G216" s="43"/>
      <c r="H216" s="42"/>
      <c r="I216" s="42"/>
      <c r="J216" s="52"/>
      <c r="K216" s="43"/>
      <c r="L216" s="42"/>
      <c r="M216" s="42"/>
      <c r="N216" s="52"/>
      <c r="O216" s="43"/>
      <c r="P216" s="42"/>
      <c r="Q216" s="42"/>
      <c r="R216" s="52"/>
      <c r="S216" s="43"/>
      <c r="T216" s="42"/>
      <c r="U216" s="42"/>
      <c r="V216" s="52"/>
      <c r="W216" s="43"/>
      <c r="X216" s="42"/>
    </row>
    <row r="217" spans="1:29" ht="16.7" customHeight="1" x14ac:dyDescent="0.2">
      <c r="A217" s="41"/>
      <c r="B217" s="52"/>
      <c r="C217" s="43"/>
      <c r="E217" s="42"/>
      <c r="F217" s="52"/>
      <c r="G217" s="43"/>
      <c r="H217" s="42"/>
      <c r="I217" s="42"/>
      <c r="J217" s="52"/>
      <c r="K217" s="43"/>
      <c r="L217" s="42"/>
      <c r="M217" s="42"/>
      <c r="N217" s="52"/>
      <c r="O217" s="43"/>
      <c r="P217" s="42"/>
      <c r="Q217" s="42"/>
      <c r="R217" s="52"/>
      <c r="S217" s="43"/>
      <c r="T217" s="42"/>
      <c r="U217" s="42"/>
      <c r="V217" s="52"/>
      <c r="W217" s="43"/>
      <c r="X217" s="42"/>
    </row>
    <row r="218" spans="1:29" ht="16.7" customHeight="1" x14ac:dyDescent="0.2">
      <c r="A218" s="41"/>
      <c r="B218" s="52"/>
      <c r="C218" s="43"/>
      <c r="E218" s="42"/>
      <c r="F218" s="52"/>
      <c r="G218" s="43"/>
      <c r="H218" s="42"/>
      <c r="I218" s="42"/>
      <c r="J218" s="52"/>
      <c r="K218" s="43"/>
      <c r="L218" s="42"/>
      <c r="M218" s="42"/>
      <c r="N218" s="52"/>
      <c r="O218" s="43"/>
      <c r="P218" s="42"/>
      <c r="Q218" s="42"/>
      <c r="R218" s="52"/>
      <c r="S218" s="43"/>
      <c r="T218" s="42"/>
      <c r="U218" s="42"/>
      <c r="V218" s="52"/>
      <c r="W218" s="43"/>
      <c r="X218" s="42"/>
    </row>
    <row r="219" spans="1:29" ht="16.7" customHeight="1" x14ac:dyDescent="0.2">
      <c r="A219" s="41"/>
      <c r="B219" s="52"/>
      <c r="C219" s="43"/>
      <c r="E219" s="42"/>
      <c r="F219" s="52"/>
      <c r="G219" s="43"/>
      <c r="H219" s="42"/>
      <c r="I219" s="42"/>
      <c r="J219" s="52"/>
      <c r="K219" s="43"/>
      <c r="L219" s="42"/>
      <c r="M219" s="42"/>
      <c r="N219" s="52"/>
      <c r="O219" s="43"/>
      <c r="P219" s="42"/>
      <c r="Q219" s="42"/>
      <c r="R219" s="52"/>
      <c r="S219" s="43"/>
      <c r="T219" s="42"/>
      <c r="U219" s="42"/>
      <c r="V219" s="52"/>
      <c r="W219" s="43"/>
      <c r="X219" s="42"/>
    </row>
    <row r="220" spans="1:29" ht="16.7" customHeight="1" x14ac:dyDescent="0.2">
      <c r="A220" s="41"/>
      <c r="B220" s="52"/>
      <c r="C220" s="43"/>
      <c r="E220" s="42"/>
      <c r="F220" s="52"/>
      <c r="G220" s="43"/>
      <c r="H220" s="42"/>
      <c r="I220" s="42"/>
      <c r="J220" s="52"/>
      <c r="K220" s="43"/>
      <c r="L220" s="42"/>
      <c r="M220" s="42"/>
      <c r="N220" s="52"/>
      <c r="O220" s="43"/>
      <c r="P220" s="42"/>
      <c r="Q220" s="42"/>
      <c r="R220" s="52"/>
      <c r="S220" s="43"/>
      <c r="T220" s="42"/>
      <c r="U220" s="42"/>
      <c r="V220" s="52"/>
      <c r="W220" s="43"/>
      <c r="X220" s="42"/>
    </row>
  </sheetData>
  <mergeCells count="17">
    <mergeCell ref="U37:X37"/>
    <mergeCell ref="Q37:T37"/>
    <mergeCell ref="M37:P37"/>
    <mergeCell ref="I37:L37"/>
    <mergeCell ref="A2:D2"/>
    <mergeCell ref="E2:H2"/>
    <mergeCell ref="E37:H37"/>
    <mergeCell ref="A37:D37"/>
    <mergeCell ref="A1:X1"/>
    <mergeCell ref="A34:S35"/>
    <mergeCell ref="T34:T35"/>
    <mergeCell ref="U34:W35"/>
    <mergeCell ref="X34:X35"/>
    <mergeCell ref="U2:X2"/>
    <mergeCell ref="I2:L2"/>
    <mergeCell ref="M2:P2"/>
    <mergeCell ref="Q2:T2"/>
  </mergeCells>
  <conditionalFormatting sqref="G31">
    <cfRule type="expression" dxfId="37" priority="49">
      <formula>ISNUMBER($E$31)</formula>
    </cfRule>
    <cfRule type="expression" dxfId="36" priority="61">
      <formula>NOT(ISNUMBER($E$31))</formula>
    </cfRule>
  </conditionalFormatting>
  <conditionalFormatting sqref="H31">
    <cfRule type="expression" dxfId="35" priority="48">
      <formula>ISNUMBER($E$31)</formula>
    </cfRule>
    <cfRule type="expression" dxfId="34" priority="60">
      <formula>NOT(ISNUMBER($E$31))</formula>
    </cfRule>
  </conditionalFormatting>
  <conditionalFormatting sqref="E31">
    <cfRule type="expression" dxfId="33" priority="51">
      <formula>ISNUMBER($E$31)</formula>
    </cfRule>
    <cfRule type="expression" dxfId="32" priority="54">
      <formula>NOT(ISNUMBER($E$31))</formula>
    </cfRule>
  </conditionalFormatting>
  <conditionalFormatting sqref="F31">
    <cfRule type="expression" dxfId="31" priority="50">
      <formula>ISNUMBER($E$31)</formula>
    </cfRule>
  </conditionalFormatting>
  <conditionalFormatting sqref="A4:D7 A9:D33">
    <cfRule type="expression" dxfId="30" priority="44">
      <formula>$B4=1</formula>
    </cfRule>
    <cfRule type="expression" dxfId="29" priority="45">
      <formula>$B4=7</formula>
    </cfRule>
  </conditionalFormatting>
  <conditionalFormatting sqref="E3:H30">
    <cfRule type="expression" dxfId="28" priority="42">
      <formula>$F3=1</formula>
    </cfRule>
    <cfRule type="expression" dxfId="27" priority="43">
      <formula>$F3=7</formula>
    </cfRule>
  </conditionalFormatting>
  <conditionalFormatting sqref="I3:L33">
    <cfRule type="expression" dxfId="26" priority="40">
      <formula>OR($J3=1,$I3=$Y$1-2,$I3=$Y$1+1,$I3=$Y$1+39)</formula>
    </cfRule>
    <cfRule type="expression" dxfId="25" priority="41">
      <formula>$J3=7</formula>
    </cfRule>
  </conditionalFormatting>
  <conditionalFormatting sqref="M3:P32">
    <cfRule type="expression" dxfId="24" priority="38">
      <formula>OR($N3=1,$M3=$Y$1-2,$M3=$Y$1+1,$M3=$Y$1+39)</formula>
    </cfRule>
    <cfRule type="expression" dxfId="23" priority="39">
      <formula>$N3=7</formula>
    </cfRule>
  </conditionalFormatting>
  <conditionalFormatting sqref="Q4:T33">
    <cfRule type="expression" dxfId="22" priority="36">
      <formula>OR($R4=1,$Q4=$Y$1-2,$Q4=$Y$1+1,$Q4=$Y$1+39)</formula>
    </cfRule>
    <cfRule type="expression" dxfId="21" priority="37">
      <formula>$R4=7</formula>
    </cfRule>
  </conditionalFormatting>
  <conditionalFormatting sqref="U3:X7 U9:X32">
    <cfRule type="expression" dxfId="20" priority="34">
      <formula>$V3=1</formula>
    </cfRule>
    <cfRule type="expression" dxfId="19" priority="35">
      <formula>$V3=7</formula>
    </cfRule>
  </conditionalFormatting>
  <conditionalFormatting sqref="A39:D68 A38:C38">
    <cfRule type="expression" dxfId="18" priority="20">
      <formula>$B38=1</formula>
    </cfRule>
    <cfRule type="expression" dxfId="17" priority="21">
      <formula>$B38=7</formula>
    </cfRule>
  </conditionalFormatting>
  <conditionalFormatting sqref="E38:H68">
    <cfRule type="expression" dxfId="16" priority="18">
      <formula>$F38=1</formula>
    </cfRule>
    <cfRule type="expression" dxfId="15" priority="19">
      <formula>$F38=7</formula>
    </cfRule>
  </conditionalFormatting>
  <conditionalFormatting sqref="I38:L67">
    <cfRule type="expression" dxfId="14" priority="16">
      <formula>$J38=1</formula>
    </cfRule>
    <cfRule type="expression" dxfId="13" priority="17">
      <formula>$J38=7</formula>
    </cfRule>
  </conditionalFormatting>
  <conditionalFormatting sqref="M38:P68">
    <cfRule type="expression" dxfId="12" priority="14">
      <formula>$N38=1</formula>
    </cfRule>
    <cfRule type="expression" dxfId="11" priority="15">
      <formula>$N38=7</formula>
    </cfRule>
  </conditionalFormatting>
  <conditionalFormatting sqref="Q38:T67">
    <cfRule type="expression" dxfId="10" priority="12">
      <formula>$R38=1</formula>
    </cfRule>
    <cfRule type="expression" dxfId="9" priority="13">
      <formula>$R38=7</formula>
    </cfRule>
  </conditionalFormatting>
  <conditionalFormatting sqref="U38:X61 U64:X68">
    <cfRule type="expression" dxfId="8" priority="10">
      <formula>$V38=1</formula>
    </cfRule>
    <cfRule type="expression" dxfId="7" priority="11">
      <formula>$V38=7</formula>
    </cfRule>
  </conditionalFormatting>
  <conditionalFormatting sqref="E31:H31">
    <cfRule type="expression" dxfId="6" priority="8">
      <formula>$F$31=1</formula>
    </cfRule>
    <cfRule type="expression" dxfId="5" priority="9">
      <formula>$F$31=7</formula>
    </cfRule>
  </conditionalFormatting>
  <conditionalFormatting sqref="D38">
    <cfRule type="expression" dxfId="4" priority="6">
      <formula>$B38=1</formula>
    </cfRule>
    <cfRule type="expression" dxfId="3" priority="7">
      <formula>$B38=7</formula>
    </cfRule>
  </conditionalFormatting>
  <conditionalFormatting sqref="U22:X28">
    <cfRule type="expression" dxfId="2" priority="3">
      <formula>$V22=7</formula>
    </cfRule>
  </conditionalFormatting>
  <conditionalFormatting sqref="Q38:T43">
    <cfRule type="expression" dxfId="1" priority="2">
      <formula>$R38=7</formula>
    </cfRule>
  </conditionalFormatting>
  <conditionalFormatting sqref="M68:P68">
    <cfRule type="expression" dxfId="0" priority="1">
      <formula>$N68=7</formula>
    </cfRule>
  </conditionalFormatting>
  <printOptions horizontalCentered="1"/>
  <pageMargins left="0.19685039370078741" right="0" top="0.23622047244094491" bottom="0" header="0" footer="0"/>
  <pageSetup paperSize="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7"/>
  <sheetViews>
    <sheetView workbookViewId="0">
      <selection activeCell="D12" sqref="D12"/>
    </sheetView>
  </sheetViews>
  <sheetFormatPr defaultRowHeight="18" x14ac:dyDescent="0.25"/>
  <cols>
    <col min="1" max="1" width="7" style="84" customWidth="1"/>
    <col min="2" max="2" width="7.5703125" style="84" bestFit="1" customWidth="1"/>
    <col min="3" max="3" width="9.140625" style="84"/>
    <col min="4" max="4" width="22.28515625" style="84" customWidth="1"/>
    <col min="5" max="5" width="9.140625" style="84"/>
    <col min="6" max="6" width="19.140625" style="84" customWidth="1"/>
    <col min="7" max="255" width="9.140625" style="84"/>
    <col min="256" max="256" width="7.7109375" style="84" customWidth="1"/>
    <col min="257" max="257" width="7.5703125" style="84" bestFit="1" customWidth="1"/>
    <col min="258" max="511" width="9.140625" style="84"/>
    <col min="512" max="512" width="7.7109375" style="84" customWidth="1"/>
    <col min="513" max="513" width="7.5703125" style="84" bestFit="1" customWidth="1"/>
    <col min="514" max="767" width="9.140625" style="84"/>
    <col min="768" max="768" width="7.7109375" style="84" customWidth="1"/>
    <col min="769" max="769" width="7.5703125" style="84" bestFit="1" customWidth="1"/>
    <col min="770" max="1023" width="9.140625" style="84"/>
    <col min="1024" max="1024" width="7.7109375" style="84" customWidth="1"/>
    <col min="1025" max="1025" width="7.5703125" style="84" bestFit="1" customWidth="1"/>
    <col min="1026" max="1279" width="9.140625" style="84"/>
    <col min="1280" max="1280" width="7.7109375" style="84" customWidth="1"/>
    <col min="1281" max="1281" width="7.5703125" style="84" bestFit="1" customWidth="1"/>
    <col min="1282" max="1535" width="9.140625" style="84"/>
    <col min="1536" max="1536" width="7.7109375" style="84" customWidth="1"/>
    <col min="1537" max="1537" width="7.5703125" style="84" bestFit="1" customWidth="1"/>
    <col min="1538" max="1791" width="9.140625" style="84"/>
    <col min="1792" max="1792" width="7.7109375" style="84" customWidth="1"/>
    <col min="1793" max="1793" width="7.5703125" style="84" bestFit="1" customWidth="1"/>
    <col min="1794" max="2047" width="9.140625" style="84"/>
    <col min="2048" max="2048" width="7.7109375" style="84" customWidth="1"/>
    <col min="2049" max="2049" width="7.5703125" style="84" bestFit="1" customWidth="1"/>
    <col min="2050" max="2303" width="9.140625" style="84"/>
    <col min="2304" max="2304" width="7.7109375" style="84" customWidth="1"/>
    <col min="2305" max="2305" width="7.5703125" style="84" bestFit="1" customWidth="1"/>
    <col min="2306" max="2559" width="9.140625" style="84"/>
    <col min="2560" max="2560" width="7.7109375" style="84" customWidth="1"/>
    <col min="2561" max="2561" width="7.5703125" style="84" bestFit="1" customWidth="1"/>
    <col min="2562" max="2815" width="9.140625" style="84"/>
    <col min="2816" max="2816" width="7.7109375" style="84" customWidth="1"/>
    <col min="2817" max="2817" width="7.5703125" style="84" bestFit="1" customWidth="1"/>
    <col min="2818" max="3071" width="9.140625" style="84"/>
    <col min="3072" max="3072" width="7.7109375" style="84" customWidth="1"/>
    <col min="3073" max="3073" width="7.5703125" style="84" bestFit="1" customWidth="1"/>
    <col min="3074" max="3327" width="9.140625" style="84"/>
    <col min="3328" max="3328" width="7.7109375" style="84" customWidth="1"/>
    <col min="3329" max="3329" width="7.5703125" style="84" bestFit="1" customWidth="1"/>
    <col min="3330" max="3583" width="9.140625" style="84"/>
    <col min="3584" max="3584" width="7.7109375" style="84" customWidth="1"/>
    <col min="3585" max="3585" width="7.5703125" style="84" bestFit="1" customWidth="1"/>
    <col min="3586" max="3839" width="9.140625" style="84"/>
    <col min="3840" max="3840" width="7.7109375" style="84" customWidth="1"/>
    <col min="3841" max="3841" width="7.5703125" style="84" bestFit="1" customWidth="1"/>
    <col min="3842" max="4095" width="9.140625" style="84"/>
    <col min="4096" max="4096" width="7.7109375" style="84" customWidth="1"/>
    <col min="4097" max="4097" width="7.5703125" style="84" bestFit="1" customWidth="1"/>
    <col min="4098" max="4351" width="9.140625" style="84"/>
    <col min="4352" max="4352" width="7.7109375" style="84" customWidth="1"/>
    <col min="4353" max="4353" width="7.5703125" style="84" bestFit="1" customWidth="1"/>
    <col min="4354" max="4607" width="9.140625" style="84"/>
    <col min="4608" max="4608" width="7.7109375" style="84" customWidth="1"/>
    <col min="4609" max="4609" width="7.5703125" style="84" bestFit="1" customWidth="1"/>
    <col min="4610" max="4863" width="9.140625" style="84"/>
    <col min="4864" max="4864" width="7.7109375" style="84" customWidth="1"/>
    <col min="4865" max="4865" width="7.5703125" style="84" bestFit="1" customWidth="1"/>
    <col min="4866" max="5119" width="9.140625" style="84"/>
    <col min="5120" max="5120" width="7.7109375" style="84" customWidth="1"/>
    <col min="5121" max="5121" width="7.5703125" style="84" bestFit="1" customWidth="1"/>
    <col min="5122" max="5375" width="9.140625" style="84"/>
    <col min="5376" max="5376" width="7.7109375" style="84" customWidth="1"/>
    <col min="5377" max="5377" width="7.5703125" style="84" bestFit="1" customWidth="1"/>
    <col min="5378" max="5631" width="9.140625" style="84"/>
    <col min="5632" max="5632" width="7.7109375" style="84" customWidth="1"/>
    <col min="5633" max="5633" width="7.5703125" style="84" bestFit="1" customWidth="1"/>
    <col min="5634" max="5887" width="9.140625" style="84"/>
    <col min="5888" max="5888" width="7.7109375" style="84" customWidth="1"/>
    <col min="5889" max="5889" width="7.5703125" style="84" bestFit="1" customWidth="1"/>
    <col min="5890" max="6143" width="9.140625" style="84"/>
    <col min="6144" max="6144" width="7.7109375" style="84" customWidth="1"/>
    <col min="6145" max="6145" width="7.5703125" style="84" bestFit="1" customWidth="1"/>
    <col min="6146" max="6399" width="9.140625" style="84"/>
    <col min="6400" max="6400" width="7.7109375" style="84" customWidth="1"/>
    <col min="6401" max="6401" width="7.5703125" style="84" bestFit="1" customWidth="1"/>
    <col min="6402" max="6655" width="9.140625" style="84"/>
    <col min="6656" max="6656" width="7.7109375" style="84" customWidth="1"/>
    <col min="6657" max="6657" width="7.5703125" style="84" bestFit="1" customWidth="1"/>
    <col min="6658" max="6911" width="9.140625" style="84"/>
    <col min="6912" max="6912" width="7.7109375" style="84" customWidth="1"/>
    <col min="6913" max="6913" width="7.5703125" style="84" bestFit="1" customWidth="1"/>
    <col min="6914" max="7167" width="9.140625" style="84"/>
    <col min="7168" max="7168" width="7.7109375" style="84" customWidth="1"/>
    <col min="7169" max="7169" width="7.5703125" style="84" bestFit="1" customWidth="1"/>
    <col min="7170" max="7423" width="9.140625" style="84"/>
    <col min="7424" max="7424" width="7.7109375" style="84" customWidth="1"/>
    <col min="7425" max="7425" width="7.5703125" style="84" bestFit="1" customWidth="1"/>
    <col min="7426" max="7679" width="9.140625" style="84"/>
    <col min="7680" max="7680" width="7.7109375" style="84" customWidth="1"/>
    <col min="7681" max="7681" width="7.5703125" style="84" bestFit="1" customWidth="1"/>
    <col min="7682" max="7935" width="9.140625" style="84"/>
    <col min="7936" max="7936" width="7.7109375" style="84" customWidth="1"/>
    <col min="7937" max="7937" width="7.5703125" style="84" bestFit="1" customWidth="1"/>
    <col min="7938" max="8191" width="9.140625" style="84"/>
    <col min="8192" max="8192" width="7.7109375" style="84" customWidth="1"/>
    <col min="8193" max="8193" width="7.5703125" style="84" bestFit="1" customWidth="1"/>
    <col min="8194" max="8447" width="9.140625" style="84"/>
    <col min="8448" max="8448" width="7.7109375" style="84" customWidth="1"/>
    <col min="8449" max="8449" width="7.5703125" style="84" bestFit="1" customWidth="1"/>
    <col min="8450" max="8703" width="9.140625" style="84"/>
    <col min="8704" max="8704" width="7.7109375" style="84" customWidth="1"/>
    <col min="8705" max="8705" width="7.5703125" style="84" bestFit="1" customWidth="1"/>
    <col min="8706" max="8959" width="9.140625" style="84"/>
    <col min="8960" max="8960" width="7.7109375" style="84" customWidth="1"/>
    <col min="8961" max="8961" width="7.5703125" style="84" bestFit="1" customWidth="1"/>
    <col min="8962" max="9215" width="9.140625" style="84"/>
    <col min="9216" max="9216" width="7.7109375" style="84" customWidth="1"/>
    <col min="9217" max="9217" width="7.5703125" style="84" bestFit="1" customWidth="1"/>
    <col min="9218" max="9471" width="9.140625" style="84"/>
    <col min="9472" max="9472" width="7.7109375" style="84" customWidth="1"/>
    <col min="9473" max="9473" width="7.5703125" style="84" bestFit="1" customWidth="1"/>
    <col min="9474" max="9727" width="9.140625" style="84"/>
    <col min="9728" max="9728" width="7.7109375" style="84" customWidth="1"/>
    <col min="9729" max="9729" width="7.5703125" style="84" bestFit="1" customWidth="1"/>
    <col min="9730" max="9983" width="9.140625" style="84"/>
    <col min="9984" max="9984" width="7.7109375" style="84" customWidth="1"/>
    <col min="9985" max="9985" width="7.5703125" style="84" bestFit="1" customWidth="1"/>
    <col min="9986" max="10239" width="9.140625" style="84"/>
    <col min="10240" max="10240" width="7.7109375" style="84" customWidth="1"/>
    <col min="10241" max="10241" width="7.5703125" style="84" bestFit="1" customWidth="1"/>
    <col min="10242" max="10495" width="9.140625" style="84"/>
    <col min="10496" max="10496" width="7.7109375" style="84" customWidth="1"/>
    <col min="10497" max="10497" width="7.5703125" style="84" bestFit="1" customWidth="1"/>
    <col min="10498" max="10751" width="9.140625" style="84"/>
    <col min="10752" max="10752" width="7.7109375" style="84" customWidth="1"/>
    <col min="10753" max="10753" width="7.5703125" style="84" bestFit="1" customWidth="1"/>
    <col min="10754" max="11007" width="9.140625" style="84"/>
    <col min="11008" max="11008" width="7.7109375" style="84" customWidth="1"/>
    <col min="11009" max="11009" width="7.5703125" style="84" bestFit="1" customWidth="1"/>
    <col min="11010" max="11263" width="9.140625" style="84"/>
    <col min="11264" max="11264" width="7.7109375" style="84" customWidth="1"/>
    <col min="11265" max="11265" width="7.5703125" style="84" bestFit="1" customWidth="1"/>
    <col min="11266" max="11519" width="9.140625" style="84"/>
    <col min="11520" max="11520" width="7.7109375" style="84" customWidth="1"/>
    <col min="11521" max="11521" width="7.5703125" style="84" bestFit="1" customWidth="1"/>
    <col min="11522" max="11775" width="9.140625" style="84"/>
    <col min="11776" max="11776" width="7.7109375" style="84" customWidth="1"/>
    <col min="11777" max="11777" width="7.5703125" style="84" bestFit="1" customWidth="1"/>
    <col min="11778" max="12031" width="9.140625" style="84"/>
    <col min="12032" max="12032" width="7.7109375" style="84" customWidth="1"/>
    <col min="12033" max="12033" width="7.5703125" style="84" bestFit="1" customWidth="1"/>
    <col min="12034" max="12287" width="9.140625" style="84"/>
    <col min="12288" max="12288" width="7.7109375" style="84" customWidth="1"/>
    <col min="12289" max="12289" width="7.5703125" style="84" bestFit="1" customWidth="1"/>
    <col min="12290" max="12543" width="9.140625" style="84"/>
    <col min="12544" max="12544" width="7.7109375" style="84" customWidth="1"/>
    <col min="12545" max="12545" width="7.5703125" style="84" bestFit="1" customWidth="1"/>
    <col min="12546" max="12799" width="9.140625" style="84"/>
    <col min="12800" max="12800" width="7.7109375" style="84" customWidth="1"/>
    <col min="12801" max="12801" width="7.5703125" style="84" bestFit="1" customWidth="1"/>
    <col min="12802" max="13055" width="9.140625" style="84"/>
    <col min="13056" max="13056" width="7.7109375" style="84" customWidth="1"/>
    <col min="13057" max="13057" width="7.5703125" style="84" bestFit="1" customWidth="1"/>
    <col min="13058" max="13311" width="9.140625" style="84"/>
    <col min="13312" max="13312" width="7.7109375" style="84" customWidth="1"/>
    <col min="13313" max="13313" width="7.5703125" style="84" bestFit="1" customWidth="1"/>
    <col min="13314" max="13567" width="9.140625" style="84"/>
    <col min="13568" max="13568" width="7.7109375" style="84" customWidth="1"/>
    <col min="13569" max="13569" width="7.5703125" style="84" bestFit="1" customWidth="1"/>
    <col min="13570" max="13823" width="9.140625" style="84"/>
    <col min="13824" max="13824" width="7.7109375" style="84" customWidth="1"/>
    <col min="13825" max="13825" width="7.5703125" style="84" bestFit="1" customWidth="1"/>
    <col min="13826" max="14079" width="9.140625" style="84"/>
    <col min="14080" max="14080" width="7.7109375" style="84" customWidth="1"/>
    <col min="14081" max="14081" width="7.5703125" style="84" bestFit="1" customWidth="1"/>
    <col min="14082" max="14335" width="9.140625" style="84"/>
    <col min="14336" max="14336" width="7.7109375" style="84" customWidth="1"/>
    <col min="14337" max="14337" width="7.5703125" style="84" bestFit="1" customWidth="1"/>
    <col min="14338" max="14591" width="9.140625" style="84"/>
    <col min="14592" max="14592" width="7.7109375" style="84" customWidth="1"/>
    <col min="14593" max="14593" width="7.5703125" style="84" bestFit="1" customWidth="1"/>
    <col min="14594" max="14847" width="9.140625" style="84"/>
    <col min="14848" max="14848" width="7.7109375" style="84" customWidth="1"/>
    <col min="14849" max="14849" width="7.5703125" style="84" bestFit="1" customWidth="1"/>
    <col min="14850" max="15103" width="9.140625" style="84"/>
    <col min="15104" max="15104" width="7.7109375" style="84" customWidth="1"/>
    <col min="15105" max="15105" width="7.5703125" style="84" bestFit="1" customWidth="1"/>
    <col min="15106" max="15359" width="9.140625" style="84"/>
    <col min="15360" max="15360" width="7.7109375" style="84" customWidth="1"/>
    <col min="15361" max="15361" width="7.5703125" style="84" bestFit="1" customWidth="1"/>
    <col min="15362" max="15615" width="9.140625" style="84"/>
    <col min="15616" max="15616" width="7.7109375" style="84" customWidth="1"/>
    <col min="15617" max="15617" width="7.5703125" style="84" bestFit="1" customWidth="1"/>
    <col min="15618" max="15871" width="9.140625" style="84"/>
    <col min="15872" max="15872" width="7.7109375" style="84" customWidth="1"/>
    <col min="15873" max="15873" width="7.5703125" style="84" bestFit="1" customWidth="1"/>
    <col min="15874" max="16127" width="9.140625" style="84"/>
    <col min="16128" max="16128" width="7.7109375" style="84" customWidth="1"/>
    <col min="16129" max="16129" width="7.5703125" style="84" bestFit="1" customWidth="1"/>
    <col min="16130" max="16384" width="9.140625" style="84"/>
  </cols>
  <sheetData>
    <row r="1" spans="1:7" x14ac:dyDescent="0.25">
      <c r="A1" s="84" t="s">
        <v>36</v>
      </c>
      <c r="D1" s="87">
        <f>VALUE(B3&amp;"-"&amp;"0"&amp;IF(22+MOD(19*MOD(B3,19)+24,30)+MOD(2*MOD(B3,4)+4*MOD(B3,7)+6*MOD(19*MOD(B3,19)+24,30)+5,7)&gt;31,4,3)&amp;"-"&amp;IF(IF(AND(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26,IF(22+MOD(19*MOD(B3,19)+24,30)+MOD(2*MOD(B3,4)+4*MOD(B3,7)+6*MOD(19*MOD(B3,19)+24,30)+5,7)&gt;31,4,3)=4),19,IF(AND(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25,IF(22+MOD(19*MOD(B3,19)+24,30)+MOD(2*MOD(B3,4)+4*MOD(B3,7)+6*MOD(19*MOD(B3,19)+24,30)+5,7)&gt;31,4,3)=4,MOD(19*MOD(B3,19)+24,30)=28,MOD(2*MOD(B3,4)+4*MOD(B3,7)+6*MOD(19*MOD(B3,19)+24,30)+5,7)=6,MOD(B3,19)&gt;10),18,""))="",IF(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lt;10,"0","")&amp;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IF(IF(AND(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26,IF(22+MOD(19*MOD(B3,19)+24,30)+MOD(2*MOD(B3,4)+4*MOD(B3,7)+6*MOD(19*MOD(B3,19)+24,30)+5,7)&gt;31,4,3)=4),19,IF(AND(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25,IF(22+MOD(19*MOD(B3,19)+24,30)+MOD(2*MOD(B3,4)+4*MOD(B3,7)+6*MOD(19*MOD(B3,19)+24,30)+5,7)&gt;31,4,3)=4,MOD(19*MOD(B3,19)+24,30)=28,MOD(2*MOD(B3,4)+4*MOD(B3,7)+6*MOD(19*MOD(B3,19)+24,30)+5,7)=6,MOD(B3,19)&gt;10),18,""))&lt;10,"0","")&amp;IF(AND(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26,IF(22+MOD(19*MOD(B3,19)+24,30)+MOD(2*MOD(B3,4)+4*MOD(B3,7)+6*MOD(19*MOD(B3,19)+24,30)+5,7)&gt;31,4,3)=4),19,IF(AND(IF(IF(22+MOD(19*MOD(B3,19)+24,30)+MOD(2*MOD(B3,4)+4*MOD(B3,7)+6*MOD(19*MOD(B3,19)+24,30)+5,7)&gt;31,MOD(19*MOD(B3,19)+24,30)+MOD(2*MOD(B3,4)+4*MOD(B3,7)+6*MOD(19*MOD(B3,19)+24,30)+5,7)-9,22+MOD(19*MOD(B3,19)+24,30)+MOD(2*MOD(B3,4)+4*MOD(B3,7)+6*MOD(19*MOD(B3,19)+24,30)+5,7))=26,19,IF(22+MOD(19*MOD(B3,19)+24,30)+MOD(2*MOD(B3,4)+4*MOD(B3,7)+6*MOD(19*MOD(B3,19)+24,30)+5,7)&gt;31,MOD(19*MOD(B3,19)+24,30)+MOD(2*MOD(B3,4)+4*MOD(B3,7)+6*MOD(19*MOD(B3,19)+24,30)+5,7)-9,22+MOD(19*MOD(B3,19)+24,30)+MOD(2*MOD(B3,4)+4*MOD(B3,7)+6*MOD(19*MOD(B3,19)+24,30)+5,7)))=25,IF(22+MOD(19*MOD(B3,19)+24,30)+MOD(2*MOD(B3,4)+4*MOD(B3,7)+6*MOD(19*MOD(B3,19)+24,30)+5,7)&gt;31,4,3)=4,MOD(19*MOD(B3,19)+24,30)=28,MOD(2*MOD(B3,4)+4*MOD(B3,7)+6*MOD(19*MOD(B3,19)+24,30)+5,7)=6,MOD(B3,19)&gt;10),18,""))))</f>
        <v>42099</v>
      </c>
      <c r="E1" s="84" t="s">
        <v>65</v>
      </c>
      <c r="F1" s="87">
        <f>+D1+49</f>
        <v>42148</v>
      </c>
      <c r="G1" s="84" t="s">
        <v>64</v>
      </c>
    </row>
    <row r="3" spans="1:7" x14ac:dyDescent="0.25">
      <c r="A3" s="84" t="s">
        <v>37</v>
      </c>
      <c r="B3" s="84">
        <v>2015</v>
      </c>
      <c r="D3" s="84" t="str">
        <f>B3&amp;"-"&amp;C11&amp;"-"&amp;C10</f>
        <v>2015-04-05</v>
      </c>
    </row>
    <row r="4" spans="1:7" x14ac:dyDescent="0.25">
      <c r="A4" s="84" t="s">
        <v>38</v>
      </c>
      <c r="B4" s="84">
        <f>MOD(B3,19)</f>
        <v>1</v>
      </c>
    </row>
    <row r="5" spans="1:7" x14ac:dyDescent="0.25">
      <c r="A5" s="84" t="s">
        <v>39</v>
      </c>
      <c r="B5" s="84">
        <f>MOD(B3,4)</f>
        <v>3</v>
      </c>
    </row>
    <row r="6" spans="1:7" x14ac:dyDescent="0.25">
      <c r="A6" s="84" t="s">
        <v>40</v>
      </c>
      <c r="B6" s="84">
        <f>MOD(B3,7)</f>
        <v>6</v>
      </c>
    </row>
    <row r="7" spans="1:7" x14ac:dyDescent="0.25">
      <c r="A7" s="84" t="s">
        <v>41</v>
      </c>
      <c r="B7" s="86">
        <f>MOD(19*B4+24,30)</f>
        <v>13</v>
      </c>
    </row>
    <row r="8" spans="1:7" x14ac:dyDescent="0.25">
      <c r="A8" s="84" t="s">
        <v>42</v>
      </c>
      <c r="B8" s="84">
        <f>MOD(2*B5+4*B6+6*B7+5,7)</f>
        <v>1</v>
      </c>
    </row>
    <row r="9" spans="1:7" x14ac:dyDescent="0.25">
      <c r="A9" s="84" t="s">
        <v>43</v>
      </c>
      <c r="B9" s="86">
        <f>22+B7+B8</f>
        <v>36</v>
      </c>
    </row>
    <row r="10" spans="1:7" x14ac:dyDescent="0.25">
      <c r="A10" s="84" t="s">
        <v>44</v>
      </c>
      <c r="B10" s="84">
        <f>IF(IF(B9&gt;31,B7+B8-9,B9)=26,19,IF(B9&gt;31,B7+B8-9,B9))</f>
        <v>5</v>
      </c>
      <c r="C10" s="84" t="str">
        <f>IF(D10="",IF(B10&lt;10,"0","")&amp;B10,IF(D10&lt;10,"0","")&amp;D10)</f>
        <v>05</v>
      </c>
      <c r="D10" s="94" t="str">
        <f>IF(AND(B10=26,B11=4),19,IF(AND(B10=25,B11=4,B7=28,B8=6,B4&gt;10),18,""))</f>
        <v/>
      </c>
    </row>
    <row r="11" spans="1:7" x14ac:dyDescent="0.25">
      <c r="A11" s="84" t="s">
        <v>45</v>
      </c>
      <c r="B11" s="85">
        <f>IF(B9&gt;31,4,3)</f>
        <v>4</v>
      </c>
      <c r="C11" s="84" t="str">
        <f>"0"&amp;B11</f>
        <v>04</v>
      </c>
    </row>
    <row r="12" spans="1:7" x14ac:dyDescent="0.25">
      <c r="B12" s="85"/>
    </row>
    <row r="14" spans="1:7" x14ac:dyDescent="0.25">
      <c r="A14" s="84" t="s">
        <v>62</v>
      </c>
    </row>
    <row r="15" spans="1:7" x14ac:dyDescent="0.25">
      <c r="A15" s="84" t="s">
        <v>63</v>
      </c>
    </row>
    <row r="17" spans="1:7" x14ac:dyDescent="0.25">
      <c r="A17" s="88" t="s">
        <v>46</v>
      </c>
      <c r="B17" s="89"/>
      <c r="C17" s="89"/>
      <c r="D17" s="89"/>
      <c r="E17" s="89"/>
      <c r="F17" s="89"/>
      <c r="G17" s="89"/>
    </row>
    <row r="18" spans="1:7" x14ac:dyDescent="0.25">
      <c r="A18" s="90"/>
      <c r="B18" s="89"/>
      <c r="C18" s="89"/>
      <c r="D18" s="89"/>
      <c r="E18" s="89"/>
      <c r="F18" s="89"/>
      <c r="G18" s="89"/>
    </row>
    <row r="19" spans="1:7" x14ac:dyDescent="0.25">
      <c r="A19" s="90" t="s">
        <v>47</v>
      </c>
      <c r="B19" s="89"/>
      <c r="C19" s="89"/>
      <c r="D19" s="89"/>
      <c r="E19" s="89"/>
      <c r="F19" s="89"/>
      <c r="G19" s="89"/>
    </row>
    <row r="20" spans="1:7" x14ac:dyDescent="0.25">
      <c r="A20" s="89" t="s">
        <v>48</v>
      </c>
      <c r="B20" s="89"/>
      <c r="C20" s="89"/>
      <c r="D20" s="89"/>
      <c r="E20" s="89"/>
      <c r="F20" s="89"/>
      <c r="G20" s="89"/>
    </row>
    <row r="21" spans="1:7" x14ac:dyDescent="0.25">
      <c r="A21" s="89" t="s">
        <v>49</v>
      </c>
      <c r="B21" s="89"/>
      <c r="C21" s="89"/>
      <c r="D21" s="89"/>
      <c r="E21" s="89"/>
      <c r="F21" s="89"/>
      <c r="G21" s="89"/>
    </row>
    <row r="22" spans="1:7" x14ac:dyDescent="0.25">
      <c r="A22" s="89" t="s">
        <v>50</v>
      </c>
      <c r="B22" s="89"/>
      <c r="C22" s="89"/>
      <c r="D22" s="89"/>
      <c r="E22" s="89"/>
      <c r="F22" s="89"/>
      <c r="G22" s="89"/>
    </row>
    <row r="23" spans="1:7" x14ac:dyDescent="0.25">
      <c r="A23" s="89" t="s">
        <v>51</v>
      </c>
      <c r="B23" s="89"/>
      <c r="C23" s="89"/>
      <c r="D23" s="89"/>
      <c r="E23" s="89"/>
      <c r="F23" s="89"/>
      <c r="G23" s="89"/>
    </row>
    <row r="24" spans="1:7" x14ac:dyDescent="0.25">
      <c r="A24" s="89" t="s">
        <v>52</v>
      </c>
      <c r="B24" s="89"/>
      <c r="C24" s="89"/>
      <c r="D24" s="89"/>
      <c r="E24" s="89"/>
      <c r="F24" s="89"/>
      <c r="G24" s="89"/>
    </row>
    <row r="25" spans="1:7" x14ac:dyDescent="0.25">
      <c r="A25" s="89" t="s">
        <v>53</v>
      </c>
      <c r="B25" s="89"/>
      <c r="C25" s="89"/>
      <c r="D25" s="89"/>
      <c r="E25" s="89"/>
      <c r="F25" s="89"/>
      <c r="G25" s="89"/>
    </row>
    <row r="26" spans="1:7" x14ac:dyDescent="0.25">
      <c r="A26" s="89"/>
      <c r="B26" s="89"/>
      <c r="C26" s="89"/>
      <c r="D26" s="89"/>
      <c r="E26" s="89"/>
      <c r="F26" s="89"/>
      <c r="G26" s="89"/>
    </row>
    <row r="27" spans="1:7" x14ac:dyDescent="0.25">
      <c r="A27" s="89" t="s">
        <v>54</v>
      </c>
      <c r="B27" s="89"/>
      <c r="C27" s="89"/>
      <c r="D27" s="89"/>
      <c r="E27" s="89"/>
      <c r="F27" s="89"/>
      <c r="G27" s="89"/>
    </row>
    <row r="28" spans="1:7" x14ac:dyDescent="0.25">
      <c r="A28" s="89"/>
      <c r="B28" s="89"/>
      <c r="C28" s="89"/>
      <c r="D28" s="89"/>
      <c r="E28" s="89"/>
      <c r="F28" s="89"/>
      <c r="G28" s="89"/>
    </row>
    <row r="29" spans="1:7" x14ac:dyDescent="0.25">
      <c r="A29" s="91" t="s">
        <v>55</v>
      </c>
      <c r="B29" s="89"/>
      <c r="C29" s="89"/>
      <c r="D29" s="89"/>
      <c r="E29" s="89"/>
      <c r="F29" s="89"/>
      <c r="G29" s="89"/>
    </row>
    <row r="30" spans="1:7" x14ac:dyDescent="0.25">
      <c r="A30" s="89"/>
      <c r="B30" s="89"/>
      <c r="C30" s="89"/>
      <c r="D30" s="89"/>
      <c r="E30" s="89"/>
      <c r="F30" s="89"/>
      <c r="G30" s="89"/>
    </row>
    <row r="31" spans="1:7" x14ac:dyDescent="0.25">
      <c r="A31" s="92" t="s">
        <v>56</v>
      </c>
      <c r="B31" s="89"/>
      <c r="C31" s="89"/>
      <c r="D31" s="89"/>
      <c r="E31" s="89"/>
      <c r="F31" s="89"/>
      <c r="G31" s="89"/>
    </row>
    <row r="32" spans="1:7" x14ac:dyDescent="0.25">
      <c r="A32" s="93" t="s">
        <v>57</v>
      </c>
      <c r="B32" s="89"/>
      <c r="C32" s="89"/>
      <c r="D32" s="89"/>
      <c r="E32" s="89"/>
      <c r="F32" s="89"/>
      <c r="G32" s="89"/>
    </row>
    <row r="33" spans="1:7" x14ac:dyDescent="0.25">
      <c r="A33" s="93" t="s">
        <v>61</v>
      </c>
      <c r="B33" s="89"/>
      <c r="C33" s="89"/>
      <c r="D33" s="89"/>
      <c r="E33" s="89"/>
      <c r="F33" s="89"/>
      <c r="G33" s="89"/>
    </row>
    <row r="34" spans="1:7" x14ac:dyDescent="0.25">
      <c r="A34" s="89"/>
      <c r="B34" s="89"/>
      <c r="C34" s="89"/>
      <c r="D34" s="89"/>
      <c r="E34" s="89"/>
      <c r="F34" s="89"/>
      <c r="G34" s="89"/>
    </row>
    <row r="35" spans="1:7" x14ac:dyDescent="0.25">
      <c r="A35" s="89" t="s">
        <v>58</v>
      </c>
      <c r="B35" s="89"/>
      <c r="C35" s="89"/>
      <c r="D35" s="89"/>
      <c r="E35" s="89"/>
      <c r="F35" s="89"/>
      <c r="G35" s="89"/>
    </row>
    <row r="36" spans="1:7" x14ac:dyDescent="0.25">
      <c r="A36" s="89" t="s">
        <v>59</v>
      </c>
      <c r="B36" s="89"/>
      <c r="C36" s="89"/>
      <c r="D36" s="89"/>
      <c r="E36" s="89"/>
      <c r="F36" s="89"/>
      <c r="G36" s="89"/>
    </row>
    <row r="37" spans="1:7" x14ac:dyDescent="0.25">
      <c r="A37" s="89" t="s">
        <v>60</v>
      </c>
      <c r="B37" s="89"/>
      <c r="C37" s="89"/>
      <c r="D37" s="89"/>
      <c r="E37" s="89"/>
      <c r="F37" s="89"/>
      <c r="G37" s="89"/>
    </row>
  </sheetData>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1"/>
  <sheetViews>
    <sheetView showGridLines="0" workbookViewId="0">
      <selection activeCell="D12" sqref="D12"/>
    </sheetView>
  </sheetViews>
  <sheetFormatPr defaultRowHeight="12.75" x14ac:dyDescent="0.2"/>
  <sheetData>
    <row r="1" spans="1:1" ht="17.25" x14ac:dyDescent="0.2">
      <c r="A1" s="102" t="s">
        <v>81</v>
      </c>
    </row>
    <row r="3" spans="1:1" ht="13.5" x14ac:dyDescent="0.2">
      <c r="A3" t="s">
        <v>66</v>
      </c>
    </row>
    <row r="4" spans="1:1" x14ac:dyDescent="0.2">
      <c r="A4" s="103"/>
    </row>
    <row r="5" spans="1:1" x14ac:dyDescent="0.2">
      <c r="A5" s="104" t="s">
        <v>67</v>
      </c>
    </row>
    <row r="6" spans="1:1" x14ac:dyDescent="0.2">
      <c r="A6" s="104" t="s">
        <v>68</v>
      </c>
    </row>
    <row r="7" spans="1:1" x14ac:dyDescent="0.2">
      <c r="A7" s="104" t="s">
        <v>69</v>
      </c>
    </row>
    <row r="8" spans="1:1" x14ac:dyDescent="0.2">
      <c r="A8" s="104" t="s">
        <v>70</v>
      </c>
    </row>
    <row r="9" spans="1:1" x14ac:dyDescent="0.2">
      <c r="A9" s="103" t="s">
        <v>71</v>
      </c>
    </row>
    <row r="10" spans="1:1" x14ac:dyDescent="0.2">
      <c r="A10" s="104" t="s">
        <v>72</v>
      </c>
    </row>
    <row r="11" spans="1:1" x14ac:dyDescent="0.2">
      <c r="A11" s="104" t="s">
        <v>73</v>
      </c>
    </row>
    <row r="12" spans="1:1" x14ac:dyDescent="0.2">
      <c r="A12" s="104" t="s">
        <v>74</v>
      </c>
    </row>
    <row r="13" spans="1:1" x14ac:dyDescent="0.2">
      <c r="A13" s="104" t="s">
        <v>75</v>
      </c>
    </row>
    <row r="14" spans="1:1" x14ac:dyDescent="0.2">
      <c r="A14" s="104" t="s">
        <v>76</v>
      </c>
    </row>
    <row r="15" spans="1:1" x14ac:dyDescent="0.2">
      <c r="A15" s="103" t="s">
        <v>77</v>
      </c>
    </row>
    <row r="17" spans="1:1" x14ac:dyDescent="0.2">
      <c r="A17" t="s">
        <v>78</v>
      </c>
    </row>
    <row r="19" spans="1:1" x14ac:dyDescent="0.2">
      <c r="A19" t="s">
        <v>79</v>
      </c>
    </row>
    <row r="21" spans="1:1" ht="13.5" x14ac:dyDescent="0.2">
      <c r="A21" t="s">
        <v>80</v>
      </c>
    </row>
  </sheetData>
  <hyperlinks>
    <hyperlink ref="A5" r:id="rId1" tooltip="Söndag" display="http://sv.wikipedia.org/wiki/S%C3%B6ndag" xr:uid="{00000000-0004-0000-0300-000000000000}"/>
    <hyperlink ref="A6" r:id="rId2" tooltip="Nyårsdagen" display="http://sv.wikipedia.org/wiki/Ny%C3%A5rsdagen" xr:uid="{00000000-0004-0000-0300-000001000000}"/>
    <hyperlink ref="A7" r:id="rId3" tooltip="Trettondedag jul" display="http://sv.wikipedia.org/wiki/Trettondedag_jul" xr:uid="{00000000-0004-0000-0300-000002000000}"/>
    <hyperlink ref="A8" r:id="rId4" tooltip="Första maj" display="http://sv.wikipedia.org/wiki/F%C3%B6rsta_maj" xr:uid="{00000000-0004-0000-0300-000003000000}"/>
    <hyperlink ref="A10" r:id="rId5" tooltip="Kristi himmelsfärdsdag" display="http://sv.wikipedia.org/wiki/Kristi_himmelsf%C3%A4rdsdag" xr:uid="{00000000-0004-0000-0300-000004000000}"/>
    <hyperlink ref="A11" r:id="rId6" tooltip="Pingstdagen" display="http://sv.wikipedia.org/wiki/Pingstdagen" xr:uid="{00000000-0004-0000-0300-000005000000}"/>
    <hyperlink ref="A12" r:id="rId7" tooltip="Sveriges nationaldag" display="http://sv.wikipedia.org/wiki/Sveriges_nationaldag" xr:uid="{00000000-0004-0000-0300-000006000000}"/>
    <hyperlink ref="A13" r:id="rId8" tooltip="Midsommardagen" display="http://sv.wikipedia.org/wiki/Midsommardagen" xr:uid="{00000000-0004-0000-0300-000007000000}"/>
    <hyperlink ref="A14" r:id="rId9" tooltip="Alla helgons dag" display="http://sv.wikipedia.org/wiki/Alla_helgons_dag" xr:uid="{00000000-0004-0000-0300-000008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1</vt:i4>
      </vt:variant>
    </vt:vector>
  </HeadingPairs>
  <TitlesOfParts>
    <vt:vector size="5" baseType="lpstr">
      <vt:lpstr>Översikt</vt:lpstr>
      <vt:lpstr>Kalender</vt:lpstr>
      <vt:lpstr>Gauss</vt:lpstr>
      <vt:lpstr>Helger</vt:lpstr>
      <vt:lpstr>Översikt!Utskriftsområde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Tobias Ljung</dc:creator>
  <cp:lastModifiedBy>Tobias Ljung</cp:lastModifiedBy>
  <cp:lastPrinted>2012-11-30T07:55:44Z</cp:lastPrinted>
  <dcterms:created xsi:type="dcterms:W3CDTF">2012-11-30T06:18:35Z</dcterms:created>
  <dcterms:modified xsi:type="dcterms:W3CDTF">2021-06-17T08:11:34Z</dcterms:modified>
</cp:coreProperties>
</file>